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160" yWindow="65491" windowWidth="7275" windowHeight="8970" firstSheet="2" activeTab="5"/>
  </bookViews>
  <sheets>
    <sheet name="0000" sheetId="1" state="veryHidden" r:id="rId1"/>
    <sheet name="1000" sheetId="2" state="veryHidden" r:id="rId2"/>
    <sheet name="pnl" sheetId="3" r:id="rId3"/>
    <sheet name="bs" sheetId="4" r:id="rId4"/>
    <sheet name="eq" sheetId="5" r:id="rId5"/>
    <sheet name="CF" sheetId="6" r:id="rId6"/>
  </sheets>
  <definedNames>
    <definedName name="_xlnm.Print_Area" localSheetId="5">'CF'!$A$1:$N$75</definedName>
    <definedName name="_xlnm.Print_Area" localSheetId="4">'eq'!#REF!</definedName>
  </definedNames>
  <calcPr fullCalcOnLoad="1"/>
</workbook>
</file>

<file path=xl/comments3.xml><?xml version="1.0" encoding="utf-8"?>
<comments xmlns="http://schemas.openxmlformats.org/spreadsheetml/2006/main">
  <authors>
    <author>CEChuah</author>
  </authors>
  <commentList>
    <comment ref="K43" authorId="0">
      <text>
        <r>
          <rPr>
            <b/>
            <sz val="8"/>
            <rFont val="Tahoma"/>
            <family val="2"/>
          </rPr>
          <t>CEChuah:</t>
        </r>
        <r>
          <rPr>
            <sz val="8"/>
            <rFont val="Tahoma"/>
            <family val="2"/>
          </rPr>
          <t xml:space="preserve">
as per audited report Fy2009</t>
        </r>
      </text>
    </comment>
    <comment ref="G43" authorId="0">
      <text>
        <r>
          <rPr>
            <b/>
            <sz val="8"/>
            <rFont val="Tahoma"/>
            <family val="2"/>
          </rPr>
          <t>CEChuah:</t>
        </r>
        <r>
          <rPr>
            <sz val="8"/>
            <rFont val="Tahoma"/>
            <family val="2"/>
          </rPr>
          <t xml:space="preserve">
for the interest income, as per announcement report for Qtr 4 FY2009</t>
        </r>
      </text>
    </comment>
  </commentList>
</comments>
</file>

<file path=xl/comments6.xml><?xml version="1.0" encoding="utf-8"?>
<comments xmlns="http://schemas.openxmlformats.org/spreadsheetml/2006/main">
  <authors>
    <author>CEChuah</author>
  </authors>
  <commentList>
    <comment ref="K23" authorId="0">
      <text>
        <r>
          <rPr>
            <b/>
            <sz val="8"/>
            <rFont val="Tahoma"/>
            <family val="0"/>
          </rPr>
          <t>CEChuah:</t>
        </r>
        <r>
          <rPr>
            <sz val="8"/>
            <rFont val="Tahoma"/>
            <family val="0"/>
          </rPr>
          <t xml:space="preserve">
EFR for WECI- being Strike-off of subsidairy company</t>
        </r>
      </text>
    </comment>
  </commentList>
</comments>
</file>

<file path=xl/sharedStrings.xml><?xml version="1.0" encoding="utf-8"?>
<sst xmlns="http://schemas.openxmlformats.org/spreadsheetml/2006/main" count="189" uniqueCount="146">
  <si>
    <t>(Incorporated in Malaysia)</t>
  </si>
  <si>
    <t>RM'000</t>
  </si>
  <si>
    <t>Minority interests</t>
  </si>
  <si>
    <t>Share capital</t>
  </si>
  <si>
    <t>(The figures have not been audited)</t>
  </si>
  <si>
    <t>(Unaudited)</t>
  </si>
  <si>
    <t>CURRENT</t>
  </si>
  <si>
    <t>YEAR</t>
  </si>
  <si>
    <t>QUARTER</t>
  </si>
  <si>
    <t>AND ITS SUBSIDIARIES</t>
  </si>
  <si>
    <t xml:space="preserve">  WONG ENGINEERING CORPORATION BERHAD</t>
  </si>
  <si>
    <t>(Company No. 409959 - W)</t>
  </si>
  <si>
    <t>WONG ENGINEERING CORPORATION  BERHAD</t>
  </si>
  <si>
    <t xml:space="preserve"> YEAR</t>
  </si>
  <si>
    <t xml:space="preserve">PRECEDING </t>
  </si>
  <si>
    <t>Revenue</t>
  </si>
  <si>
    <t>Property, plant and equipment</t>
  </si>
  <si>
    <t>Inventories</t>
  </si>
  <si>
    <t>Cash and cash equivalents</t>
  </si>
  <si>
    <t>TO DATE</t>
  </si>
  <si>
    <t>Tax expense</t>
  </si>
  <si>
    <t xml:space="preserve"> CONDENSED CONSOLIDATED STATEMENT OF CHANGES IN EQUITY</t>
  </si>
  <si>
    <t>Non-distributable</t>
  </si>
  <si>
    <t>Distributable</t>
  </si>
  <si>
    <t xml:space="preserve">Share </t>
  </si>
  <si>
    <t>Share</t>
  </si>
  <si>
    <t>Retained</t>
  </si>
  <si>
    <t>Capital</t>
  </si>
  <si>
    <t>Premium</t>
  </si>
  <si>
    <t>Reserves</t>
  </si>
  <si>
    <t>Total</t>
  </si>
  <si>
    <t>(Company No. 409959-W)</t>
  </si>
  <si>
    <t>Interest income</t>
  </si>
  <si>
    <t xml:space="preserve">Exchange </t>
  </si>
  <si>
    <t>Fluctuation</t>
  </si>
  <si>
    <t xml:space="preserve">Exchange difference on translation </t>
  </si>
  <si>
    <t>Note</t>
  </si>
  <si>
    <t xml:space="preserve">Operating profit before changes in working capital </t>
  </si>
  <si>
    <t>Non-cash items</t>
  </si>
  <si>
    <t>Changes in working capital</t>
  </si>
  <si>
    <t>Cash and cash equivalents included in the condensed consolidated cash flow statement comprise the following :</t>
  </si>
  <si>
    <t>Non-operating items</t>
  </si>
  <si>
    <t>Adjustments for</t>
  </si>
  <si>
    <t>- Net changes in current assets</t>
  </si>
  <si>
    <t>- Net changes in current liabilities</t>
  </si>
  <si>
    <t>Net cash used in investing activities</t>
  </si>
  <si>
    <t>Effect of exchange rate difference on cash and cash equivalents</t>
  </si>
  <si>
    <t>Interest paid</t>
  </si>
  <si>
    <t>WONG ENGINEERING CORPORATION BERHAD</t>
  </si>
  <si>
    <t>NOTE</t>
  </si>
  <si>
    <t xml:space="preserve"> of financial statements of foreign entities</t>
  </si>
  <si>
    <t>Deferred tax liabilities</t>
  </si>
  <si>
    <t>-</t>
  </si>
  <si>
    <t>Treasury</t>
  </si>
  <si>
    <t>Purchase of treasury shares</t>
  </si>
  <si>
    <t>- Interest received</t>
  </si>
  <si>
    <t>Treasury shares</t>
  </si>
  <si>
    <t>Shares</t>
  </si>
  <si>
    <t>INDIVIDUAL QUARTER</t>
  </si>
  <si>
    <t>CORRESPONDING</t>
  </si>
  <si>
    <t>As at end of</t>
  </si>
  <si>
    <t>As at preceding</t>
  </si>
  <si>
    <t>current quarter</t>
  </si>
  <si>
    <t>financial year end</t>
  </si>
  <si>
    <t>CUMULATIVE QUARTER</t>
  </si>
  <si>
    <t>Reserve</t>
  </si>
  <si>
    <t xml:space="preserve">Attributable to : </t>
  </si>
  <si>
    <t>Equity holders of the Company</t>
  </si>
  <si>
    <t xml:space="preserve">Cash and bank balances </t>
  </si>
  <si>
    <t>Minority</t>
  </si>
  <si>
    <t>Interest</t>
  </si>
  <si>
    <t xml:space="preserve"> CONDENSED CONSOLIDATED CASH FLOW STATEMENT </t>
  </si>
  <si>
    <t>Cash flow from investing activities</t>
  </si>
  <si>
    <t>Cash flow from financing activities</t>
  </si>
  <si>
    <t>Prepaid lease payments</t>
  </si>
  <si>
    <t>ASSETS</t>
  </si>
  <si>
    <t>Total non-current assets</t>
  </si>
  <si>
    <t>( Audited)</t>
  </si>
  <si>
    <t>Development expenditure</t>
  </si>
  <si>
    <t>Total current assets</t>
  </si>
  <si>
    <t>Total Assets</t>
  </si>
  <si>
    <t xml:space="preserve">EQUITY </t>
  </si>
  <si>
    <t>Total Equity</t>
  </si>
  <si>
    <t>LIABILITIES</t>
  </si>
  <si>
    <t>Total non-current liabilities</t>
  </si>
  <si>
    <t>Total current liabilities</t>
  </si>
  <si>
    <t>Total liabilities</t>
  </si>
  <si>
    <t>Total equity and liabilities</t>
  </si>
  <si>
    <t>(The figures have not been audited )</t>
  </si>
  <si>
    <t xml:space="preserve">       Attributable to shareholders of the Company</t>
  </si>
  <si>
    <t>interests</t>
  </si>
  <si>
    <t>Equity</t>
  </si>
  <si>
    <t xml:space="preserve"> </t>
  </si>
  <si>
    <t>Issue of ordinary shares by subsidiary</t>
  </si>
  <si>
    <t>Finance costs</t>
  </si>
  <si>
    <t>Dividend paid</t>
  </si>
  <si>
    <t>Net loss recognised directly in equity</t>
  </si>
  <si>
    <t xml:space="preserve">Tax paid </t>
  </si>
  <si>
    <t>Net Asset per share attributable to ordinary equity holders of the Company (RM)</t>
  </si>
  <si>
    <t>Total equity attributable to equity holders of the Company</t>
  </si>
  <si>
    <t>Earnings</t>
  </si>
  <si>
    <t>Fixed deposit with licensed banks</t>
  </si>
  <si>
    <t>- Purchase of own shares</t>
  </si>
  <si>
    <t>Continuing operations</t>
  </si>
  <si>
    <t>Current tax assets</t>
  </si>
  <si>
    <t>Receivables, deposits and prepayments</t>
  </si>
  <si>
    <t>Payables and accruals</t>
  </si>
  <si>
    <t>- Repayment of term loan</t>
  </si>
  <si>
    <t>Net cash used in financing activities</t>
  </si>
  <si>
    <t>Bank borrowings</t>
  </si>
  <si>
    <t>At 1 November 2008</t>
  </si>
  <si>
    <t>Cash and cash equivalents at the beginning of financial period</t>
  </si>
  <si>
    <t>Cash and cash equivalents at end of  financial period</t>
  </si>
  <si>
    <t>Net decrease in cash and cash equivalents</t>
  </si>
  <si>
    <t>- Purchase of plant and equipment (Note 1)</t>
  </si>
  <si>
    <t>Note 1</t>
  </si>
  <si>
    <t>Short term deposit placed with licensed banks</t>
  </si>
  <si>
    <t>- Proceeds from disposal of  plant and equipment</t>
  </si>
  <si>
    <t>The condensed consolidated balance sheet should be read in conjunction with the  audited financial statements for the year ended 31 October 2009 and the accompanying explanatory notes set out on pages 5 to 10 which form an integral part of this interim financial report.</t>
  </si>
  <si>
    <t>At 1 November 2009</t>
  </si>
  <si>
    <t>The condensed consolidated cash flow statement should be read in conjunction with the  audited financial statements for the year ended 31 October 2009 and the accompanying explanatory notes set out on pages 5 to 10 which form an integral part of this interim financial report.</t>
  </si>
  <si>
    <t>The condensed consolidated income statement should be read in conjunction with the  audited financial statements for the year ended 31 October 2009 and the accompanying explanatory notes set out on pages 5 to 10 which form an integral part of this interim financial report.</t>
  </si>
  <si>
    <t>The condensed consolidated statement of changes in equity should be read in conjunction with the  audited financial statements for the year ended 31 October 2009 and the accompanying explanatory notes set out on pages 5 to 10 which form an integral part of this interim financial report.</t>
  </si>
  <si>
    <t>Net cash (used in)/generated from operating activities</t>
  </si>
  <si>
    <t>Net gain recognised directly in equity</t>
  </si>
  <si>
    <t>Net (loss)/profit for the period</t>
  </si>
  <si>
    <t>Loss before tax from continuing operations</t>
  </si>
  <si>
    <t>- Repayment of hire puchase obligations</t>
  </si>
  <si>
    <t>- Dividend paid</t>
  </si>
  <si>
    <t>31 OCTOBER 2010</t>
  </si>
  <si>
    <t>CONDENSED CONSOLIDATED BALANCE SHEET AS AT 31 OCTOBER 2010</t>
  </si>
  <si>
    <t>12 months ended 31 October 2010 (Unaudited)</t>
  </si>
  <si>
    <t>At 31 October 2009</t>
  </si>
  <si>
    <t>At 31 October 2010</t>
  </si>
  <si>
    <t>CONDENSED CONSOLIDATED INCOME STATEMENT FOR THE TWELVE MONTHS ENDED</t>
  </si>
  <si>
    <t>- Acquisition of tresuary shares</t>
  </si>
  <si>
    <t>- Drawdown of HP</t>
  </si>
  <si>
    <t>12 months ended 31 October 2009 (audited)</t>
  </si>
  <si>
    <t>During the 12 months ended 31 October 2010, the Group acquired plant and equipment with an aggregate cost of RM2,851,000                              (12 months ended 31 October 2009: RM4,682,000). The amount of RM2,851,000was paid by cash ( 12 months ended 31 October 2009: RM2,942,000 by cash, RM1,740,000 was included in other payables at Balance Sheet date).</t>
  </si>
  <si>
    <t>Operating loss</t>
  </si>
  <si>
    <t>Loss before tax</t>
  </si>
  <si>
    <t xml:space="preserve">Loss for the period </t>
  </si>
  <si>
    <t>Basic loss per ordinary share (sen) - Note 27</t>
  </si>
  <si>
    <t>FOR THE TWELVE MONTHS ENDED 31 OCTOBER 2010</t>
  </si>
  <si>
    <t>FOR THE TWELVE MONTHS ENDED 31 OCTOBER 2010 - UNAUDITED</t>
  </si>
  <si>
    <t>Struck off of subsidiary company</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</si>
</sst>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_(* #,##0_);_(* \(#,##0\);_(* &quot;-&quot;??_);_(@_)"/>
    <numFmt numFmtId="179" formatCode="0_);\(0\)"/>
    <numFmt numFmtId="180" formatCode="_-* #,##0.00_-;&quot;\&quot;&quot;\&quot;&quot;\&quot;&quot;\&quot;\-* #,##0.00_-;_-* &quot;-&quot;??_-;_-@_-"/>
    <numFmt numFmtId="181" formatCode="&quot;\&quot;#,##0;&quot;\&quot;&quot;\&quot;&quot;\&quot;&quot;\&quot;&quot;\&quot;&quot;\&quot;&quot;\&quot;&quot;\&quot;\-#,##0"/>
    <numFmt numFmtId="182" formatCode="&quot;\&quot;#,##0;[Red]&quot;\&quot;&quot;\&quot;&quot;\&quot;&quot;\&quot;&quot;\&quot;&quot;\&quot;&quot;\&quot;&quot;\&quot;\-#,##0"/>
    <numFmt numFmtId="183" formatCode="&quot;\&quot;#,##0.00;&quot;\&quot;&quot;\&quot;&quot;\&quot;&quot;\&quot;&quot;\&quot;&quot;\&quot;&quot;\&quot;&quot;\&quot;\-#,##0.00"/>
    <numFmt numFmtId="184" formatCode="&quot;\&quot;#,##0.00;[Red]&quot;\&quot;&quot;\&quot;&quot;\&quot;&quot;\&quot;&quot;\&quot;&quot;\&quot;&quot;\&quot;&quot;\&quot;\-#,##0.00"/>
    <numFmt numFmtId="185" formatCode="_(* #,##0.0_);_(* \(#,##0.0\);_(* &quot;-&quot;??_);_(@_)"/>
    <numFmt numFmtId="186" formatCode="General_)"/>
    <numFmt numFmtId="187" formatCode="_(* #,##0.0_);_(* \(#,##0.0\);_(* &quot;-&quot;?_);_(@_)"/>
    <numFmt numFmtId="188" formatCode="#,##0.0000"/>
    <numFmt numFmtId="189" formatCode="_(* #,##0.000_);_(* \(#,##0.000\);_(* &quot;-&quot;??_);_(@_)"/>
    <numFmt numFmtId="190" formatCode="_(* #,##0.0000_);_(* \(#,##0.0000\);_(* &quot;-&quot;??_);_(@_)"/>
    <numFmt numFmtId="191" formatCode="_(* #,##0.00000_);_(* \(#,##0.00000\);_(* &quot;-&quot;??_);_(@_)"/>
    <numFmt numFmtId="192" formatCode="[$-409]dddd\,\ mmmm\ dd\,\ yyyy"/>
    <numFmt numFmtId="193" formatCode="[$-409]d\-mmm\-yy;@"/>
    <numFmt numFmtId="194" formatCode="#,##0.0_);\(#,##0.0\)"/>
    <numFmt numFmtId="195" formatCode="[$-409]dddd\,\ dd\ mmmm\,\ yyyy"/>
    <numFmt numFmtId="196" formatCode="[$-409]h:mm:ss\ AM/PM"/>
  </numFmts>
  <fonts count="58">
    <font>
      <sz val="10"/>
      <name val="Times New Roman"/>
      <family val="0"/>
    </font>
    <font>
      <b/>
      <sz val="10"/>
      <name val="Times New Roman"/>
      <family val="1"/>
    </font>
    <font>
      <u val="single"/>
      <sz val="10"/>
      <name val="Times New Roman"/>
      <family val="1"/>
    </font>
    <font>
      <b/>
      <sz val="12"/>
      <name val="Times New Roman"/>
      <family val="1"/>
    </font>
    <font>
      <sz val="12"/>
      <name val="Times New Roman"/>
      <family val="1"/>
    </font>
    <font>
      <i/>
      <sz val="10"/>
      <name val="Times New Roman"/>
      <family val="1"/>
    </font>
    <font>
      <sz val="10"/>
      <name val="Arial"/>
      <family val="2"/>
    </font>
    <font>
      <b/>
      <sz val="10"/>
      <name val="Geneva"/>
      <family val="0"/>
    </font>
    <font>
      <sz val="12"/>
      <name val="p?/8v?"/>
      <family val="0"/>
    </font>
    <font>
      <sz val="10"/>
      <name val="MS Sans Serif"/>
      <family val="2"/>
    </font>
    <font>
      <sz val="42"/>
      <name val="Times New Roman"/>
      <family val="1"/>
    </font>
    <font>
      <sz val="20"/>
      <name val="Letter Gothic (W1)"/>
      <family val="0"/>
    </font>
    <font>
      <sz val="10"/>
      <name val="Courier New"/>
      <family val="3"/>
    </font>
    <font>
      <sz val="10"/>
      <color indexed="10"/>
      <name val="Times New Roman"/>
      <family val="1"/>
    </font>
    <font>
      <b/>
      <sz val="9"/>
      <name val="Times New Roman"/>
      <family val="1"/>
    </font>
    <font>
      <sz val="9"/>
      <name val="Times New Roman"/>
      <family val="1"/>
    </font>
    <font>
      <i/>
      <sz val="9"/>
      <name val="Times New Roman"/>
      <family val="1"/>
    </font>
    <font>
      <u val="single"/>
      <sz val="9"/>
      <name val="Times New Roman"/>
      <family val="1"/>
    </font>
    <font>
      <u val="single"/>
      <sz val="7.5"/>
      <color indexed="12"/>
      <name val="Times New Roman"/>
      <family val="1"/>
    </font>
    <font>
      <u val="single"/>
      <sz val="7.5"/>
      <color indexed="36"/>
      <name val="Times New Roman"/>
      <family val="1"/>
    </font>
    <font>
      <sz val="9"/>
      <color indexed="10"/>
      <name val="Times New Roman"/>
      <family val="1"/>
    </font>
    <font>
      <sz val="8"/>
      <name val="Tahoma"/>
      <family val="2"/>
    </font>
    <font>
      <b/>
      <sz val="8"/>
      <name val="Tahoma"/>
      <family val="2"/>
    </font>
    <font>
      <sz val="10"/>
      <color indexed="8"/>
      <name val="MS Sans Serif"/>
      <family val="2"/>
    </font>
    <font>
      <sz val="10"/>
      <color indexed="9"/>
      <name val="MS Sans Serif"/>
      <family val="2"/>
    </font>
    <font>
      <sz val="10"/>
      <color indexed="20"/>
      <name val="MS Sans Serif"/>
      <family val="2"/>
    </font>
    <font>
      <b/>
      <sz val="10"/>
      <color indexed="52"/>
      <name val="MS Sans Serif"/>
      <family val="2"/>
    </font>
    <font>
      <b/>
      <sz val="10"/>
      <color indexed="9"/>
      <name val="MS Sans Serif"/>
      <family val="2"/>
    </font>
    <font>
      <i/>
      <sz val="10"/>
      <color indexed="23"/>
      <name val="MS Sans Serif"/>
      <family val="2"/>
    </font>
    <font>
      <sz val="10"/>
      <color indexed="17"/>
      <name val="MS Sans Serif"/>
      <family val="2"/>
    </font>
    <font>
      <b/>
      <sz val="15"/>
      <color indexed="56"/>
      <name val="MS Sans Serif"/>
      <family val="2"/>
    </font>
    <font>
      <b/>
      <sz val="13"/>
      <color indexed="56"/>
      <name val="MS Sans Serif"/>
      <family val="2"/>
    </font>
    <font>
      <b/>
      <sz val="11"/>
      <color indexed="56"/>
      <name val="MS Sans Serif"/>
      <family val="2"/>
    </font>
    <font>
      <sz val="10"/>
      <color indexed="62"/>
      <name val="MS Sans Serif"/>
      <family val="2"/>
    </font>
    <font>
      <sz val="10"/>
      <color indexed="52"/>
      <name val="MS Sans Serif"/>
      <family val="2"/>
    </font>
    <font>
      <sz val="10"/>
      <color indexed="60"/>
      <name val="MS Sans Serif"/>
      <family val="2"/>
    </font>
    <font>
      <b/>
      <sz val="10"/>
      <color indexed="63"/>
      <name val="MS Sans Serif"/>
      <family val="2"/>
    </font>
    <font>
      <b/>
      <sz val="18"/>
      <color indexed="56"/>
      <name val="Cambria"/>
      <family val="2"/>
    </font>
    <font>
      <b/>
      <sz val="10"/>
      <color indexed="8"/>
      <name val="MS Sans Serif"/>
      <family val="2"/>
    </font>
    <font>
      <sz val="10"/>
      <color indexed="10"/>
      <name val="MS Sans Serif"/>
      <family val="2"/>
    </font>
    <font>
      <sz val="10"/>
      <color theme="1"/>
      <name val="MS Sans Serif"/>
      <family val="2"/>
    </font>
    <font>
      <sz val="10"/>
      <color theme="0"/>
      <name val="MS Sans Serif"/>
      <family val="2"/>
    </font>
    <font>
      <sz val="10"/>
      <color rgb="FF9C0006"/>
      <name val="MS Sans Serif"/>
      <family val="2"/>
    </font>
    <font>
      <b/>
      <sz val="10"/>
      <color rgb="FFFA7D00"/>
      <name val="MS Sans Serif"/>
      <family val="2"/>
    </font>
    <font>
      <b/>
      <sz val="10"/>
      <color theme="0"/>
      <name val="MS Sans Serif"/>
      <family val="2"/>
    </font>
    <font>
      <i/>
      <sz val="10"/>
      <color rgb="FF7F7F7F"/>
      <name val="MS Sans Serif"/>
      <family val="2"/>
    </font>
    <font>
      <sz val="10"/>
      <color rgb="FF006100"/>
      <name val="MS Sans Serif"/>
      <family val="2"/>
    </font>
    <font>
      <b/>
      <sz val="15"/>
      <color theme="3"/>
      <name val="MS Sans Serif"/>
      <family val="2"/>
    </font>
    <font>
      <b/>
      <sz val="13"/>
      <color theme="3"/>
      <name val="MS Sans Serif"/>
      <family val="2"/>
    </font>
    <font>
      <b/>
      <sz val="11"/>
      <color theme="3"/>
      <name val="MS Sans Serif"/>
      <family val="2"/>
    </font>
    <font>
      <sz val="10"/>
      <color rgb="FF3F3F76"/>
      <name val="MS Sans Serif"/>
      <family val="2"/>
    </font>
    <font>
      <sz val="10"/>
      <color rgb="FFFA7D00"/>
      <name val="MS Sans Serif"/>
      <family val="2"/>
    </font>
    <font>
      <sz val="10"/>
      <color rgb="FF9C6500"/>
      <name val="MS Sans Serif"/>
      <family val="2"/>
    </font>
    <font>
      <b/>
      <sz val="10"/>
      <color rgb="FF3F3F3F"/>
      <name val="MS Sans Serif"/>
      <family val="2"/>
    </font>
    <font>
      <b/>
      <sz val="18"/>
      <color theme="3"/>
      <name val="Cambria"/>
      <family val="2"/>
    </font>
    <font>
      <b/>
      <sz val="10"/>
      <color theme="1"/>
      <name val="MS Sans Serif"/>
      <family val="2"/>
    </font>
    <font>
      <sz val="10"/>
      <color rgb="FFFF0000"/>
      <name val="MS Sans Serif"/>
      <family val="2"/>
    </font>
    <font>
      <b/>
      <sz val="8"/>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thin"/>
      <bottom style="medium"/>
    </border>
    <border>
      <left>
        <color indexed="63"/>
      </left>
      <right style="thin"/>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double"/>
    </border>
  </borders>
  <cellStyleXfs count="72">
    <xf numFmtId="0" fontId="0" fillId="0" borderId="0">
      <alignment/>
      <protection/>
    </xf>
    <xf numFmtId="0" fontId="10" fillId="0" borderId="0" applyNumberFormat="0" applyFill="0" applyBorder="0" applyAlignment="0" applyProtection="0"/>
    <xf numFmtId="0" fontId="10" fillId="0" borderId="0" applyNumberFormat="0" applyFill="0" applyBorder="0" applyAlignment="0" applyProtection="0"/>
    <xf numFmtId="0" fontId="1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5" fontId="8" fillId="0" borderId="0">
      <alignment/>
      <protection/>
    </xf>
    <xf numFmtId="0" fontId="45" fillId="0" borderId="0" applyNumberFormat="0" applyFill="0" applyBorder="0" applyAlignment="0" applyProtection="0"/>
    <xf numFmtId="0" fontId="19" fillId="0" borderId="0" applyNumberFormat="0" applyFill="0" applyBorder="0" applyAlignment="0" applyProtection="0"/>
    <xf numFmtId="0" fontId="46" fillId="29" borderId="0" applyNumberFormat="0" applyBorder="0" applyAlignment="0" applyProtection="0"/>
    <xf numFmtId="38" fontId="11" fillId="30"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18" fillId="0" borderId="0" applyNumberFormat="0" applyFill="0" applyBorder="0" applyAlignment="0" applyProtection="0"/>
    <xf numFmtId="0" fontId="50" fillId="31" borderId="1" applyNumberFormat="0" applyAlignment="0" applyProtection="0"/>
    <xf numFmtId="10" fontId="11" fillId="30" borderId="6" applyNumberFormat="0" applyBorder="0" applyAlignment="0" applyProtection="0"/>
    <xf numFmtId="0" fontId="51" fillId="0" borderId="7" applyNumberFormat="0" applyFill="0" applyAlignment="0" applyProtection="0"/>
    <xf numFmtId="0" fontId="52" fillId="32" borderId="0" applyNumberFormat="0" applyBorder="0" applyAlignment="0" applyProtection="0"/>
    <xf numFmtId="0" fontId="7" fillId="0" borderId="0">
      <alignment/>
      <protection/>
    </xf>
    <xf numFmtId="180" fontId="7" fillId="0" borderId="0">
      <alignment/>
      <protection/>
    </xf>
    <xf numFmtId="0" fontId="0" fillId="33" borderId="8" applyNumberFormat="0" applyFont="0" applyAlignment="0" applyProtection="0"/>
    <xf numFmtId="0" fontId="6" fillId="0" borderId="0" applyFont="0" applyFill="0" applyBorder="0" applyAlignment="0" applyProtection="0"/>
    <xf numFmtId="0" fontId="6" fillId="0" borderId="0" applyFont="0" applyFill="0" applyBorder="0" applyAlignment="0" applyProtection="0"/>
    <xf numFmtId="0" fontId="53" fillId="27" borderId="9" applyNumberFormat="0" applyAlignment="0" applyProtection="0"/>
    <xf numFmtId="9" fontId="0" fillId="0" borderId="0" applyFont="0" applyFill="0" applyBorder="0" applyAlignment="0" applyProtection="0"/>
    <xf numFmtId="38" fontId="9" fillId="0" borderId="0" applyFill="0" applyBorder="0" applyAlignment="0" applyProtection="0"/>
    <xf numFmtId="38" fontId="9" fillId="0" borderId="0" applyFill="0" applyBorder="0" applyAlignment="0" applyProtection="0"/>
    <xf numFmtId="0" fontId="54" fillId="0" borderId="0" applyNumberFormat="0" applyFill="0" applyBorder="0" applyAlignment="0" applyProtection="0"/>
    <xf numFmtId="0" fontId="55" fillId="0" borderId="10" applyNumberFormat="0" applyFill="0" applyAlignment="0" applyProtection="0"/>
    <xf numFmtId="0" fontId="56" fillId="0" borderId="0" applyNumberFormat="0" applyFill="0" applyBorder="0" applyAlignment="0" applyProtection="0"/>
  </cellStyleXfs>
  <cellXfs count="246">
    <xf numFmtId="0" fontId="0" fillId="0" borderId="0" xfId="0" applyAlignment="1">
      <alignment/>
    </xf>
    <xf numFmtId="0" fontId="0" fillId="0" borderId="0" xfId="0" applyFont="1" applyFill="1" applyBorder="1" applyAlignment="1">
      <alignment/>
    </xf>
    <xf numFmtId="0" fontId="0" fillId="0" borderId="0" xfId="0" applyFont="1" applyFill="1" applyAlignment="1">
      <alignment/>
    </xf>
    <xf numFmtId="15" fontId="1" fillId="0" borderId="0" xfId="0" applyNumberFormat="1" applyFont="1" applyFill="1" applyBorder="1" applyAlignment="1">
      <alignment horizontal="center"/>
    </xf>
    <xf numFmtId="178" fontId="0" fillId="0" borderId="0" xfId="42" applyNumberFormat="1" applyFont="1" applyFill="1" applyBorder="1" applyAlignment="1">
      <alignment/>
    </xf>
    <xf numFmtId="43" fontId="0" fillId="0" borderId="0" xfId="42" applyNumberFormat="1" applyFont="1" applyFill="1" applyBorder="1" applyAlignment="1">
      <alignment/>
    </xf>
    <xf numFmtId="0" fontId="0" fillId="0" borderId="11" xfId="0" applyFont="1" applyFill="1" applyBorder="1" applyAlignment="1">
      <alignment/>
    </xf>
    <xf numFmtId="178" fontId="0" fillId="0" borderId="0" xfId="42" applyNumberFormat="1" applyFont="1" applyFill="1" applyBorder="1" applyAlignment="1">
      <alignment horizontal="center"/>
    </xf>
    <xf numFmtId="0" fontId="1" fillId="0" borderId="12" xfId="0" applyFont="1" applyFill="1" applyBorder="1" applyAlignment="1">
      <alignment/>
    </xf>
    <xf numFmtId="0" fontId="0" fillId="0" borderId="0" xfId="0" applyFont="1" applyFill="1" applyBorder="1" applyAlignment="1" quotePrefix="1">
      <alignment horizontal="left"/>
    </xf>
    <xf numFmtId="0" fontId="0" fillId="0" borderId="0" xfId="0" applyFont="1" applyFill="1" applyBorder="1" applyAlignment="1">
      <alignment horizontal="left"/>
    </xf>
    <xf numFmtId="0" fontId="0" fillId="0" borderId="0" xfId="0" applyFont="1" applyFill="1" applyBorder="1" applyAlignment="1" quotePrefix="1">
      <alignment/>
    </xf>
    <xf numFmtId="43" fontId="0" fillId="0" borderId="13" xfId="42" applyNumberFormat="1" applyFont="1" applyFill="1" applyBorder="1" applyAlignment="1">
      <alignment/>
    </xf>
    <xf numFmtId="0" fontId="13" fillId="0" borderId="0" xfId="0" applyFont="1" applyFill="1" applyBorder="1" applyAlignment="1">
      <alignment horizontal="left"/>
    </xf>
    <xf numFmtId="178" fontId="0" fillId="0" borderId="14" xfId="42" applyNumberFormat="1" applyFont="1" applyFill="1" applyBorder="1" applyAlignment="1">
      <alignment/>
    </xf>
    <xf numFmtId="178" fontId="0" fillId="0" borderId="15" xfId="42" applyNumberFormat="1" applyFont="1" applyFill="1" applyBorder="1" applyAlignment="1">
      <alignment/>
    </xf>
    <xf numFmtId="178" fontId="0" fillId="0" borderId="16" xfId="42" applyNumberFormat="1" applyFont="1" applyFill="1" applyBorder="1" applyAlignment="1">
      <alignment/>
    </xf>
    <xf numFmtId="0" fontId="13" fillId="0" borderId="0" xfId="0" applyFont="1" applyFill="1" applyBorder="1" applyAlignment="1">
      <alignment/>
    </xf>
    <xf numFmtId="178" fontId="0" fillId="0" borderId="0" xfId="0" applyNumberFormat="1" applyFont="1" applyFill="1" applyBorder="1" applyAlignment="1">
      <alignment/>
    </xf>
    <xf numFmtId="178" fontId="1" fillId="0" borderId="0" xfId="0" applyNumberFormat="1" applyFont="1" applyFill="1" applyBorder="1" applyAlignment="1" quotePrefix="1">
      <alignment horizontal="center"/>
    </xf>
    <xf numFmtId="178" fontId="0" fillId="0" borderId="17" xfId="42" applyNumberFormat="1" applyFont="1" applyFill="1" applyBorder="1" applyAlignment="1">
      <alignment/>
    </xf>
    <xf numFmtId="178" fontId="0" fillId="0" borderId="18" xfId="42" applyNumberFormat="1" applyFont="1" applyFill="1" applyBorder="1" applyAlignment="1">
      <alignment/>
    </xf>
    <xf numFmtId="0" fontId="14" fillId="0" borderId="0" xfId="0" applyFont="1" applyBorder="1" applyAlignment="1" quotePrefix="1">
      <alignment horizontal="center"/>
    </xf>
    <xf numFmtId="0" fontId="14" fillId="0" borderId="11" xfId="0" applyFont="1" applyBorder="1" applyAlignment="1" quotePrefix="1">
      <alignment horizontal="center"/>
    </xf>
    <xf numFmtId="0" fontId="14" fillId="0" borderId="12" xfId="0" applyFont="1" applyBorder="1" applyAlignment="1">
      <alignment horizontal="center"/>
    </xf>
    <xf numFmtId="0" fontId="14" fillId="0" borderId="19" xfId="0" applyFont="1" applyBorder="1" applyAlignment="1">
      <alignment/>
    </xf>
    <xf numFmtId="0" fontId="15" fillId="0" borderId="20" xfId="0" applyFont="1" applyBorder="1" applyAlignment="1">
      <alignment/>
    </xf>
    <xf numFmtId="0" fontId="15" fillId="0" borderId="21" xfId="0" applyFont="1" applyBorder="1" applyAlignment="1">
      <alignment/>
    </xf>
    <xf numFmtId="178" fontId="15" fillId="0" borderId="0" xfId="42" applyNumberFormat="1" applyFont="1" applyBorder="1" applyAlignment="1">
      <alignment/>
    </xf>
    <xf numFmtId="0" fontId="15" fillId="0" borderId="0" xfId="0" applyFont="1" applyBorder="1" applyAlignment="1">
      <alignment/>
    </xf>
    <xf numFmtId="0" fontId="15" fillId="0" borderId="0" xfId="0" applyFont="1" applyAlignment="1">
      <alignment/>
    </xf>
    <xf numFmtId="0" fontId="14" fillId="0" borderId="12" xfId="0" applyFont="1" applyBorder="1" applyAlignment="1">
      <alignment/>
    </xf>
    <xf numFmtId="0" fontId="15" fillId="0" borderId="11" xfId="0" applyFont="1" applyBorder="1" applyAlignment="1">
      <alignment/>
    </xf>
    <xf numFmtId="0" fontId="14" fillId="0" borderId="0" xfId="0" applyFont="1" applyBorder="1" applyAlignment="1">
      <alignment horizontal="center"/>
    </xf>
    <xf numFmtId="178" fontId="15" fillId="0" borderId="0" xfId="42" applyNumberFormat="1" applyFont="1" applyAlignment="1">
      <alignment/>
    </xf>
    <xf numFmtId="0" fontId="14" fillId="0" borderId="12" xfId="0" applyFont="1" applyBorder="1" applyAlignment="1" quotePrefix="1">
      <alignment horizontal="left"/>
    </xf>
    <xf numFmtId="178" fontId="14" fillId="0" borderId="0" xfId="42" applyNumberFormat="1" applyFont="1" applyBorder="1" applyAlignment="1" quotePrefix="1">
      <alignment horizontal="center"/>
    </xf>
    <xf numFmtId="0" fontId="16" fillId="0" borderId="0" xfId="0" applyFont="1" applyBorder="1" applyAlignment="1">
      <alignment horizontal="center"/>
    </xf>
    <xf numFmtId="0" fontId="16" fillId="0" borderId="11" xfId="0" applyFont="1" applyBorder="1" applyAlignment="1">
      <alignment horizontal="center"/>
    </xf>
    <xf numFmtId="0" fontId="14" fillId="0" borderId="12" xfId="0" applyFont="1" applyBorder="1" applyAlignment="1">
      <alignment horizontal="left"/>
    </xf>
    <xf numFmtId="0" fontId="15" fillId="0" borderId="0" xfId="0" applyFont="1" applyBorder="1" applyAlignment="1">
      <alignment horizontal="center"/>
    </xf>
    <xf numFmtId="0" fontId="15" fillId="0" borderId="11" xfId="0" applyFont="1" applyBorder="1" applyAlignment="1">
      <alignment horizontal="center"/>
    </xf>
    <xf numFmtId="178" fontId="15" fillId="0" borderId="0" xfId="42" applyNumberFormat="1" applyFont="1" applyBorder="1" applyAlignment="1">
      <alignment horizontal="center"/>
    </xf>
    <xf numFmtId="0" fontId="15" fillId="0" borderId="0" xfId="0" applyFont="1" applyAlignment="1">
      <alignment horizontal="center"/>
    </xf>
    <xf numFmtId="15" fontId="14" fillId="0" borderId="0" xfId="0" applyNumberFormat="1" applyFont="1" applyBorder="1" applyAlignment="1">
      <alignment horizontal="center"/>
    </xf>
    <xf numFmtId="0" fontId="14" fillId="0" borderId="12" xfId="0" applyFont="1" applyBorder="1" applyAlignment="1" quotePrefix="1">
      <alignment horizontal="right"/>
    </xf>
    <xf numFmtId="0" fontId="15" fillId="0" borderId="0" xfId="0" applyNumberFormat="1" applyFont="1" applyBorder="1" applyAlignment="1">
      <alignment wrapText="1"/>
    </xf>
    <xf numFmtId="0" fontId="15" fillId="0" borderId="0" xfId="0" applyFont="1" applyBorder="1" applyAlignment="1">
      <alignment/>
    </xf>
    <xf numFmtId="178" fontId="15" fillId="0" borderId="0" xfId="42" applyNumberFormat="1" applyFont="1" applyFill="1" applyBorder="1" applyAlignment="1">
      <alignment/>
    </xf>
    <xf numFmtId="0" fontId="15" fillId="0" borderId="0" xfId="0" applyFont="1" applyFill="1" applyBorder="1" applyAlignment="1">
      <alignment/>
    </xf>
    <xf numFmtId="178" fontId="15" fillId="0" borderId="0" xfId="0" applyNumberFormat="1" applyFont="1" applyAlignment="1">
      <alignment/>
    </xf>
    <xf numFmtId="0" fontId="17" fillId="0" borderId="0" xfId="0" applyFont="1" applyFill="1" applyBorder="1" applyAlignment="1">
      <alignment/>
    </xf>
    <xf numFmtId="0" fontId="17" fillId="0" borderId="0" xfId="0" applyFont="1" applyBorder="1" applyAlignment="1">
      <alignment/>
    </xf>
    <xf numFmtId="178" fontId="15" fillId="0" borderId="0" xfId="42" applyNumberFormat="1" applyFont="1" applyFill="1" applyBorder="1" applyAlignment="1">
      <alignment horizontal="center"/>
    </xf>
    <xf numFmtId="0" fontId="15" fillId="0" borderId="12" xfId="0" applyFont="1" applyBorder="1" applyAlignment="1">
      <alignment/>
    </xf>
    <xf numFmtId="178" fontId="15" fillId="0" borderId="22" xfId="42" applyNumberFormat="1" applyFont="1" applyFill="1" applyBorder="1" applyAlignment="1">
      <alignment/>
    </xf>
    <xf numFmtId="178" fontId="15" fillId="0" borderId="22" xfId="42" applyNumberFormat="1" applyFont="1" applyFill="1" applyBorder="1" applyAlignment="1">
      <alignment horizontal="center"/>
    </xf>
    <xf numFmtId="178" fontId="15" fillId="0" borderId="23" xfId="42" applyNumberFormat="1" applyFont="1" applyFill="1" applyBorder="1" applyAlignment="1">
      <alignment/>
    </xf>
    <xf numFmtId="178" fontId="15" fillId="0" borderId="24" xfId="42" applyNumberFormat="1" applyFont="1" applyFill="1" applyBorder="1" applyAlignment="1">
      <alignment/>
    </xf>
    <xf numFmtId="0" fontId="15" fillId="0" borderId="0" xfId="0" applyFont="1" applyFill="1" applyBorder="1" applyAlignment="1">
      <alignment/>
    </xf>
    <xf numFmtId="178" fontId="15" fillId="0" borderId="0" xfId="0" applyNumberFormat="1" applyFont="1" applyFill="1" applyBorder="1" applyAlignment="1">
      <alignment/>
    </xf>
    <xf numFmtId="0" fontId="15" fillId="0" borderId="0" xfId="0" applyFont="1" applyFill="1" applyBorder="1" applyAlignment="1">
      <alignment horizontal="center"/>
    </xf>
    <xf numFmtId="0" fontId="14" fillId="0" borderId="25" xfId="0" applyFont="1" applyBorder="1" applyAlignment="1">
      <alignment/>
    </xf>
    <xf numFmtId="0" fontId="15" fillId="0" borderId="18" xfId="0" applyFont="1" applyBorder="1" applyAlignment="1">
      <alignment/>
    </xf>
    <xf numFmtId="0" fontId="15" fillId="0" borderId="26" xfId="0" applyFont="1" applyBorder="1" applyAlignment="1">
      <alignment/>
    </xf>
    <xf numFmtId="0" fontId="14" fillId="0" borderId="0" xfId="0" applyFont="1" applyAlignment="1">
      <alignment/>
    </xf>
    <xf numFmtId="178" fontId="15" fillId="0" borderId="27" xfId="0" applyNumberFormat="1" applyFont="1" applyFill="1" applyBorder="1" applyAlignment="1">
      <alignment/>
    </xf>
    <xf numFmtId="0" fontId="16" fillId="0" borderId="12" xfId="0" applyFont="1" applyBorder="1" applyAlignment="1">
      <alignment horizontal="center"/>
    </xf>
    <xf numFmtId="178" fontId="15" fillId="0" borderId="28" xfId="42" applyNumberFormat="1" applyFont="1" applyFill="1" applyBorder="1" applyAlignment="1">
      <alignment/>
    </xf>
    <xf numFmtId="178" fontId="0" fillId="0" borderId="0" xfId="0" applyNumberFormat="1" applyFill="1" applyAlignment="1">
      <alignment/>
    </xf>
    <xf numFmtId="178" fontId="15" fillId="0" borderId="27" xfId="42" applyNumberFormat="1" applyFont="1" applyFill="1" applyBorder="1" applyAlignment="1">
      <alignment/>
    </xf>
    <xf numFmtId="0" fontId="0" fillId="0" borderId="0" xfId="0" applyAlignment="1">
      <alignment/>
    </xf>
    <xf numFmtId="49" fontId="0" fillId="0" borderId="0" xfId="0" applyNumberFormat="1" applyFont="1" applyFill="1" applyBorder="1" applyAlignment="1">
      <alignment horizontal="left"/>
    </xf>
    <xf numFmtId="0" fontId="15" fillId="0" borderId="0" xfId="0" applyFont="1" applyFill="1" applyBorder="1" applyAlignment="1" quotePrefix="1">
      <alignment horizontal="left"/>
    </xf>
    <xf numFmtId="0" fontId="14" fillId="0" borderId="0" xfId="0" applyFont="1" applyBorder="1" applyAlignment="1">
      <alignment/>
    </xf>
    <xf numFmtId="178" fontId="15" fillId="0" borderId="20" xfId="0" applyNumberFormat="1" applyFont="1" applyFill="1" applyBorder="1" applyAlignment="1">
      <alignment/>
    </xf>
    <xf numFmtId="178" fontId="14" fillId="0" borderId="0" xfId="0" applyNumberFormat="1" applyFont="1" applyFill="1" applyBorder="1" applyAlignment="1" quotePrefix="1">
      <alignment horizontal="center"/>
    </xf>
    <xf numFmtId="178" fontId="14" fillId="0" borderId="0" xfId="0" applyNumberFormat="1" applyFont="1" applyFill="1" applyBorder="1" applyAlignment="1">
      <alignment horizontal="center"/>
    </xf>
    <xf numFmtId="15" fontId="14" fillId="0" borderId="0" xfId="0" applyNumberFormat="1" applyFont="1" applyFill="1" applyBorder="1" applyAlignment="1">
      <alignment horizontal="center"/>
    </xf>
    <xf numFmtId="178" fontId="15" fillId="0" borderId="29" xfId="42" applyNumberFormat="1" applyFont="1" applyFill="1" applyBorder="1" applyAlignment="1">
      <alignment/>
    </xf>
    <xf numFmtId="178" fontId="15" fillId="0" borderId="0" xfId="42" applyNumberFormat="1" applyFont="1" applyFill="1" applyBorder="1" applyAlignment="1" quotePrefix="1">
      <alignment horizontal="left"/>
    </xf>
    <xf numFmtId="43" fontId="15" fillId="0" borderId="13" xfId="42" applyNumberFormat="1" applyFont="1" applyFill="1" applyBorder="1" applyAlignment="1">
      <alignment/>
    </xf>
    <xf numFmtId="178" fontId="15" fillId="0" borderId="18" xfId="0" applyNumberFormat="1" applyFont="1" applyFill="1" applyBorder="1" applyAlignment="1">
      <alignment/>
    </xf>
    <xf numFmtId="178" fontId="15" fillId="0" borderId="0" xfId="0" applyNumberFormat="1" applyFont="1" applyFill="1" applyAlignment="1">
      <alignment/>
    </xf>
    <xf numFmtId="178" fontId="14" fillId="0" borderId="0" xfId="42" applyNumberFormat="1" applyFont="1" applyFill="1" applyBorder="1" applyAlignment="1">
      <alignment horizontal="center"/>
    </xf>
    <xf numFmtId="178" fontId="15" fillId="0" borderId="30" xfId="42" applyNumberFormat="1" applyFont="1" applyFill="1" applyBorder="1" applyAlignment="1">
      <alignment/>
    </xf>
    <xf numFmtId="178" fontId="15" fillId="0" borderId="17" xfId="42" applyNumberFormat="1" applyFont="1" applyFill="1" applyBorder="1" applyAlignment="1">
      <alignment/>
    </xf>
    <xf numFmtId="178" fontId="15" fillId="0" borderId="17" xfId="42" applyNumberFormat="1" applyFont="1" applyFill="1" applyBorder="1" applyAlignment="1">
      <alignment horizontal="center"/>
    </xf>
    <xf numFmtId="178" fontId="15" fillId="0" borderId="31" xfId="42" applyNumberFormat="1" applyFont="1" applyFill="1" applyBorder="1" applyAlignment="1">
      <alignment/>
    </xf>
    <xf numFmtId="178" fontId="15" fillId="0" borderId="32" xfId="42" applyNumberFormat="1" applyFont="1" applyFill="1" applyBorder="1" applyAlignment="1">
      <alignment/>
    </xf>
    <xf numFmtId="0" fontId="15" fillId="0" borderId="0" xfId="0" applyFont="1" applyFill="1" applyAlignment="1">
      <alignment/>
    </xf>
    <xf numFmtId="178" fontId="0" fillId="0" borderId="0" xfId="42" applyNumberFormat="1" applyFont="1" applyFill="1" applyBorder="1" applyAlignment="1">
      <alignment/>
    </xf>
    <xf numFmtId="178" fontId="0" fillId="0" borderId="17" xfId="0" applyNumberFormat="1" applyFont="1" applyFill="1" applyBorder="1" applyAlignment="1">
      <alignment/>
    </xf>
    <xf numFmtId="0" fontId="1" fillId="0" borderId="0" xfId="0" applyFont="1" applyFill="1" applyBorder="1" applyAlignment="1">
      <alignment/>
    </xf>
    <xf numFmtId="0" fontId="0" fillId="0" borderId="16" xfId="0" applyFont="1" applyFill="1" applyBorder="1" applyAlignment="1">
      <alignment/>
    </xf>
    <xf numFmtId="178" fontId="0" fillId="0" borderId="0" xfId="42" applyNumberFormat="1" applyFont="1" applyFill="1" applyBorder="1" applyAlignment="1" quotePrefix="1">
      <alignment/>
    </xf>
    <xf numFmtId="49" fontId="0" fillId="0" borderId="0" xfId="0" applyNumberFormat="1" applyFont="1" applyFill="1" applyBorder="1" applyAlignment="1" quotePrefix="1">
      <alignment horizontal="left"/>
    </xf>
    <xf numFmtId="0" fontId="15" fillId="0" borderId="0" xfId="0" applyFont="1" applyFill="1" applyBorder="1" applyAlignment="1">
      <alignment horizontal="left"/>
    </xf>
    <xf numFmtId="0" fontId="0" fillId="0" borderId="22" xfId="0" applyFont="1" applyFill="1" applyBorder="1" applyAlignment="1">
      <alignment/>
    </xf>
    <xf numFmtId="178" fontId="0" fillId="0" borderId="33" xfId="42" applyNumberFormat="1" applyFont="1" applyFill="1" applyBorder="1" applyAlignment="1">
      <alignment/>
    </xf>
    <xf numFmtId="37" fontId="0" fillId="0" borderId="20" xfId="0" applyNumberFormat="1" applyFont="1" applyFill="1" applyBorder="1" applyAlignment="1">
      <alignment/>
    </xf>
    <xf numFmtId="37" fontId="0" fillId="0" borderId="0" xfId="0" applyNumberFormat="1" applyFont="1" applyFill="1" applyBorder="1" applyAlignment="1">
      <alignment/>
    </xf>
    <xf numFmtId="37" fontId="1" fillId="0" borderId="0" xfId="0" applyNumberFormat="1" applyFont="1" applyFill="1" applyBorder="1" applyAlignment="1">
      <alignment horizontal="center"/>
    </xf>
    <xf numFmtId="37" fontId="5" fillId="0" borderId="0" xfId="0" applyNumberFormat="1" applyFont="1" applyFill="1" applyBorder="1" applyAlignment="1">
      <alignment horizontal="center"/>
    </xf>
    <xf numFmtId="37" fontId="0" fillId="0" borderId="0" xfId="0" applyNumberFormat="1" applyFont="1" applyFill="1" applyAlignment="1">
      <alignment/>
    </xf>
    <xf numFmtId="37" fontId="13" fillId="0" borderId="0" xfId="0" applyNumberFormat="1" applyFont="1" applyFill="1" applyAlignment="1">
      <alignment/>
    </xf>
    <xf numFmtId="37" fontId="1" fillId="0" borderId="0" xfId="0" applyNumberFormat="1" applyFont="1" applyFill="1" applyAlignment="1">
      <alignment horizontal="center"/>
    </xf>
    <xf numFmtId="37" fontId="1" fillId="0" borderId="0" xfId="0" applyNumberFormat="1" applyFont="1" applyFill="1" applyBorder="1" applyAlignment="1">
      <alignment horizontal="center" vertical="top"/>
    </xf>
    <xf numFmtId="37" fontId="0" fillId="0" borderId="18" xfId="42" applyNumberFormat="1" applyFont="1" applyFill="1" applyBorder="1" applyAlignment="1">
      <alignment/>
    </xf>
    <xf numFmtId="37" fontId="0" fillId="0" borderId="0" xfId="42" applyNumberFormat="1" applyFont="1" applyFill="1" applyBorder="1" applyAlignment="1">
      <alignment/>
    </xf>
    <xf numFmtId="37" fontId="0" fillId="0" borderId="17" xfId="42" applyNumberFormat="1" applyFont="1" applyFill="1" applyBorder="1" applyAlignment="1">
      <alignment/>
    </xf>
    <xf numFmtId="37" fontId="0" fillId="0" borderId="33" xfId="42" applyNumberFormat="1" applyFont="1" applyFill="1" applyBorder="1" applyAlignment="1">
      <alignment/>
    </xf>
    <xf numFmtId="37" fontId="0" fillId="0" borderId="22" xfId="0" applyNumberFormat="1" applyFont="1" applyFill="1" applyBorder="1" applyAlignment="1">
      <alignment/>
    </xf>
    <xf numFmtId="37" fontId="0" fillId="0" borderId="18" xfId="0" applyNumberFormat="1" applyFont="1" applyFill="1" applyBorder="1" applyAlignment="1">
      <alignment/>
    </xf>
    <xf numFmtId="0" fontId="0" fillId="0" borderId="12" xfId="0" applyFill="1" applyBorder="1" applyAlignment="1">
      <alignment/>
    </xf>
    <xf numFmtId="0" fontId="0" fillId="0" borderId="0" xfId="0" applyFill="1" applyBorder="1" applyAlignment="1">
      <alignment/>
    </xf>
    <xf numFmtId="178" fontId="0" fillId="0" borderId="0" xfId="42" applyNumberFormat="1" applyFont="1" applyFill="1" applyAlignment="1">
      <alignment/>
    </xf>
    <xf numFmtId="0" fontId="0" fillId="0" borderId="0" xfId="0" applyFill="1" applyAlignment="1">
      <alignment/>
    </xf>
    <xf numFmtId="0" fontId="13" fillId="0" borderId="0" xfId="0" applyFont="1" applyFill="1" applyBorder="1" applyAlignment="1" quotePrefix="1">
      <alignment/>
    </xf>
    <xf numFmtId="0" fontId="0" fillId="0" borderId="12" xfId="0" applyFont="1" applyFill="1" applyBorder="1" applyAlignment="1">
      <alignment/>
    </xf>
    <xf numFmtId="0" fontId="0" fillId="0" borderId="12" xfId="0" applyFont="1" applyFill="1" applyBorder="1" applyAlignment="1" quotePrefix="1">
      <alignment/>
    </xf>
    <xf numFmtId="49" fontId="1" fillId="0" borderId="0" xfId="0" applyNumberFormat="1" applyFont="1" applyFill="1" applyBorder="1" applyAlignment="1">
      <alignment horizontal="left"/>
    </xf>
    <xf numFmtId="193" fontId="1" fillId="0" borderId="0" xfId="0" applyNumberFormat="1" applyFont="1" applyFill="1" applyBorder="1" applyAlignment="1" quotePrefix="1">
      <alignment horizontal="center"/>
    </xf>
    <xf numFmtId="39" fontId="0" fillId="0" borderId="13" xfId="42" applyNumberFormat="1" applyFont="1" applyFill="1" applyBorder="1" applyAlignment="1">
      <alignment/>
    </xf>
    <xf numFmtId="43" fontId="0" fillId="0" borderId="0" xfId="42" applyFont="1" applyFill="1" applyBorder="1" applyAlignment="1">
      <alignment/>
    </xf>
    <xf numFmtId="43" fontId="0" fillId="0" borderId="0" xfId="42" applyFont="1" applyFill="1" applyAlignment="1">
      <alignment/>
    </xf>
    <xf numFmtId="0" fontId="15" fillId="0" borderId="0" xfId="0" applyFont="1" applyAlignment="1">
      <alignment/>
    </xf>
    <xf numFmtId="0" fontId="0" fillId="0" borderId="0" xfId="0" applyAlignment="1">
      <alignment readingOrder="1"/>
    </xf>
    <xf numFmtId="0" fontId="20" fillId="0" borderId="0" xfId="0" applyFont="1" applyFill="1" applyBorder="1" applyAlignment="1">
      <alignment/>
    </xf>
    <xf numFmtId="0" fontId="14" fillId="0" borderId="0" xfId="0" applyFont="1" applyFill="1" applyBorder="1" applyAlignment="1">
      <alignment/>
    </xf>
    <xf numFmtId="0" fontId="15" fillId="0" borderId="19" xfId="0" applyFont="1" applyFill="1" applyBorder="1" applyAlignment="1">
      <alignment/>
    </xf>
    <xf numFmtId="0" fontId="14" fillId="0" borderId="20" xfId="0" applyFont="1" applyFill="1" applyBorder="1" applyAlignment="1">
      <alignment/>
    </xf>
    <xf numFmtId="0" fontId="15" fillId="0" borderId="20" xfId="0" applyFont="1" applyFill="1" applyBorder="1" applyAlignment="1">
      <alignment/>
    </xf>
    <xf numFmtId="0" fontId="15" fillId="0" borderId="20" xfId="0" applyFont="1" applyFill="1" applyBorder="1" applyAlignment="1">
      <alignment horizontal="center"/>
    </xf>
    <xf numFmtId="0" fontId="15" fillId="0" borderId="21" xfId="0" applyFont="1" applyFill="1" applyBorder="1" applyAlignment="1">
      <alignment/>
    </xf>
    <xf numFmtId="0" fontId="15" fillId="0" borderId="12" xfId="0" applyFont="1" applyFill="1" applyBorder="1" applyAlignment="1">
      <alignment/>
    </xf>
    <xf numFmtId="0" fontId="15" fillId="0" borderId="11" xfId="0" applyFont="1" applyFill="1" applyBorder="1" applyAlignment="1">
      <alignment/>
    </xf>
    <xf numFmtId="0" fontId="14" fillId="0" borderId="0" xfId="0" applyFont="1" applyFill="1" applyBorder="1" applyAlignment="1" quotePrefix="1">
      <alignment horizontal="center"/>
    </xf>
    <xf numFmtId="0" fontId="14" fillId="0" borderId="0" xfId="0" applyFont="1" applyFill="1" applyBorder="1" applyAlignment="1">
      <alignment horizontal="center"/>
    </xf>
    <xf numFmtId="0" fontId="14" fillId="0" borderId="11" xfId="0" applyFont="1" applyFill="1" applyBorder="1" applyAlignment="1" quotePrefix="1">
      <alignment horizontal="center"/>
    </xf>
    <xf numFmtId="178" fontId="14" fillId="0" borderId="0" xfId="42" applyNumberFormat="1" applyFont="1" applyFill="1" applyBorder="1" applyAlignment="1" quotePrefix="1">
      <alignment horizontal="center"/>
    </xf>
    <xf numFmtId="0" fontId="14" fillId="0" borderId="0" xfId="0" applyFont="1" applyFill="1" applyBorder="1" applyAlignment="1" quotePrefix="1">
      <alignment horizontal="left"/>
    </xf>
    <xf numFmtId="0" fontId="14" fillId="0" borderId="0" xfId="0" applyFont="1" applyFill="1" applyBorder="1" applyAlignment="1">
      <alignment horizontal="left"/>
    </xf>
    <xf numFmtId="0" fontId="15" fillId="0" borderId="12" xfId="0" applyFont="1" applyFill="1" applyBorder="1" applyAlignment="1">
      <alignment horizontal="center"/>
    </xf>
    <xf numFmtId="0" fontId="15" fillId="0" borderId="11" xfId="0" applyFont="1" applyFill="1" applyBorder="1" applyAlignment="1">
      <alignment horizontal="center"/>
    </xf>
    <xf numFmtId="0" fontId="15" fillId="0" borderId="0" xfId="0" applyFont="1" applyFill="1" applyAlignment="1">
      <alignment horizontal="center"/>
    </xf>
    <xf numFmtId="0" fontId="15" fillId="0" borderId="0" xfId="0" applyFont="1" applyFill="1" applyBorder="1" applyAlignment="1" quotePrefix="1">
      <alignment/>
    </xf>
    <xf numFmtId="178" fontId="15" fillId="0" borderId="0" xfId="0" applyNumberFormat="1" applyFont="1" applyFill="1" applyBorder="1" applyAlignment="1">
      <alignment horizontal="center"/>
    </xf>
    <xf numFmtId="178" fontId="15" fillId="0" borderId="13" xfId="42" applyNumberFormat="1" applyFont="1" applyFill="1" applyBorder="1" applyAlignment="1">
      <alignment/>
    </xf>
    <xf numFmtId="43" fontId="15" fillId="0" borderId="0" xfId="42" applyNumberFormat="1" applyFont="1" applyFill="1" applyBorder="1" applyAlignment="1">
      <alignment/>
    </xf>
    <xf numFmtId="0" fontId="15" fillId="0" borderId="25" xfId="0" applyFont="1" applyFill="1" applyBorder="1" applyAlignment="1">
      <alignment/>
    </xf>
    <xf numFmtId="0" fontId="14" fillId="0" borderId="18" xfId="0" applyFont="1" applyFill="1" applyBorder="1" applyAlignment="1">
      <alignment/>
    </xf>
    <xf numFmtId="0" fontId="15" fillId="0" borderId="18" xfId="0" applyFont="1" applyFill="1" applyBorder="1" applyAlignment="1">
      <alignment/>
    </xf>
    <xf numFmtId="0" fontId="15" fillId="0" borderId="18" xfId="0" applyFont="1" applyFill="1" applyBorder="1" applyAlignment="1">
      <alignment horizontal="center"/>
    </xf>
    <xf numFmtId="0" fontId="15" fillId="0" borderId="26" xfId="0" applyFont="1" applyFill="1" applyBorder="1" applyAlignment="1">
      <alignment/>
    </xf>
    <xf numFmtId="0" fontId="14" fillId="0" borderId="0" xfId="0" applyFont="1" applyFill="1" applyAlignment="1">
      <alignment/>
    </xf>
    <xf numFmtId="188" fontId="15" fillId="0" borderId="0" xfId="0" applyNumberFormat="1" applyFont="1" applyFill="1" applyBorder="1" applyAlignment="1">
      <alignment/>
    </xf>
    <xf numFmtId="0" fontId="0" fillId="0" borderId="19" xfId="0" applyFill="1" applyBorder="1" applyAlignment="1">
      <alignment/>
    </xf>
    <xf numFmtId="0" fontId="0" fillId="0" borderId="20" xfId="0" applyFill="1" applyBorder="1" applyAlignment="1">
      <alignment/>
    </xf>
    <xf numFmtId="0" fontId="0" fillId="0" borderId="21" xfId="0" applyFill="1" applyBorder="1" applyAlignment="1">
      <alignment/>
    </xf>
    <xf numFmtId="0" fontId="1" fillId="0" borderId="12" xfId="0" applyFont="1" applyFill="1" applyBorder="1" applyAlignment="1">
      <alignment horizontal="center"/>
    </xf>
    <xf numFmtId="0" fontId="1" fillId="0" borderId="0" xfId="0" applyFont="1" applyFill="1" applyBorder="1" applyAlignment="1">
      <alignment horizontal="center"/>
    </xf>
    <xf numFmtId="0" fontId="1" fillId="0" borderId="11" xfId="0" applyFont="1" applyFill="1" applyBorder="1" applyAlignment="1">
      <alignment horizontal="center"/>
    </xf>
    <xf numFmtId="0" fontId="1" fillId="0" borderId="12" xfId="0" applyFont="1" applyFill="1" applyBorder="1" applyAlignment="1" quotePrefix="1">
      <alignment horizontal="left"/>
    </xf>
    <xf numFmtId="0" fontId="1" fillId="0" borderId="0" xfId="0" applyFont="1" applyFill="1" applyBorder="1" applyAlignment="1" quotePrefix="1">
      <alignment horizontal="center"/>
    </xf>
    <xf numFmtId="0" fontId="0" fillId="0" borderId="11" xfId="0" applyFill="1" applyBorder="1" applyAlignment="1">
      <alignment/>
    </xf>
    <xf numFmtId="0" fontId="5" fillId="0" borderId="0" xfId="0" applyFont="1" applyFill="1" applyBorder="1" applyAlignment="1">
      <alignment horizontal="center"/>
    </xf>
    <xf numFmtId="178" fontId="0" fillId="0" borderId="0" xfId="0" applyNumberFormat="1" applyFill="1" applyBorder="1" applyAlignment="1">
      <alignment/>
    </xf>
    <xf numFmtId="0" fontId="2" fillId="0" borderId="0" xfId="0" applyFont="1" applyFill="1" applyBorder="1" applyAlignment="1">
      <alignment/>
    </xf>
    <xf numFmtId="178" fontId="1" fillId="0" borderId="0" xfId="42" applyNumberFormat="1" applyFont="1" applyFill="1" applyBorder="1" applyAlignment="1">
      <alignment horizontal="center"/>
    </xf>
    <xf numFmtId="178" fontId="0" fillId="0" borderId="33" xfId="0" applyNumberFormat="1" applyFont="1" applyFill="1" applyBorder="1" applyAlignment="1">
      <alignment/>
    </xf>
    <xf numFmtId="0" fontId="0" fillId="0" borderId="25" xfId="0" applyFill="1" applyBorder="1" applyAlignment="1">
      <alignment/>
    </xf>
    <xf numFmtId="0" fontId="0" fillId="0" borderId="18" xfId="0" applyFill="1" applyBorder="1" applyAlignment="1">
      <alignment/>
    </xf>
    <xf numFmtId="0" fontId="0" fillId="0" borderId="18" xfId="0" applyFill="1" applyBorder="1" applyAlignment="1">
      <alignment vertical="justify"/>
    </xf>
    <xf numFmtId="0" fontId="0" fillId="0" borderId="26" xfId="0" applyFill="1" applyBorder="1" applyAlignment="1">
      <alignment/>
    </xf>
    <xf numFmtId="178" fontId="15" fillId="0" borderId="22" xfId="0" applyNumberFormat="1" applyFont="1" applyFill="1" applyBorder="1" applyAlignment="1">
      <alignment/>
    </xf>
    <xf numFmtId="0" fontId="1" fillId="0" borderId="19" xfId="0" applyFont="1" applyFill="1" applyBorder="1" applyAlignment="1">
      <alignment/>
    </xf>
    <xf numFmtId="0" fontId="0" fillId="0" borderId="20" xfId="0" applyFont="1" applyFill="1" applyBorder="1" applyAlignment="1">
      <alignment/>
    </xf>
    <xf numFmtId="0" fontId="0" fillId="0" borderId="21" xfId="0" applyFont="1" applyFill="1" applyBorder="1" applyAlignment="1">
      <alignment/>
    </xf>
    <xf numFmtId="0" fontId="4" fillId="0" borderId="0" xfId="0" applyFont="1" applyFill="1" applyAlignment="1">
      <alignment/>
    </xf>
    <xf numFmtId="0" fontId="5" fillId="0" borderId="12" xfId="0" applyFont="1" applyFill="1" applyBorder="1" applyAlignment="1" quotePrefix="1">
      <alignment horizontal="center"/>
    </xf>
    <xf numFmtId="0" fontId="5" fillId="0" borderId="11" xfId="0" applyFont="1" applyFill="1" applyBorder="1" applyAlignment="1">
      <alignment horizontal="center"/>
    </xf>
    <xf numFmtId="0" fontId="1" fillId="0" borderId="0" xfId="0" applyFont="1" applyFill="1" applyBorder="1" applyAlignment="1">
      <alignment horizontal="left"/>
    </xf>
    <xf numFmtId="0" fontId="1" fillId="0" borderId="0" xfId="0" applyFont="1" applyFill="1" applyBorder="1" applyAlignment="1">
      <alignment horizontal="center" vertical="top"/>
    </xf>
    <xf numFmtId="37" fontId="1" fillId="0" borderId="0" xfId="0" applyNumberFormat="1" applyFont="1" applyFill="1" applyBorder="1" applyAlignment="1">
      <alignment/>
    </xf>
    <xf numFmtId="0" fontId="0" fillId="0" borderId="0" xfId="0" applyFont="1" applyFill="1" applyBorder="1" applyAlignment="1">
      <alignment horizontal="center"/>
    </xf>
    <xf numFmtId="0" fontId="0" fillId="0" borderId="11" xfId="0" applyFont="1" applyFill="1" applyBorder="1" applyAlignment="1">
      <alignment horizontal="center"/>
    </xf>
    <xf numFmtId="0" fontId="0" fillId="0" borderId="0" xfId="0" applyFont="1" applyFill="1" applyAlignment="1">
      <alignment horizontal="center"/>
    </xf>
    <xf numFmtId="193" fontId="1" fillId="0" borderId="0" xfId="0" applyNumberFormat="1" applyFont="1" applyFill="1" applyBorder="1" applyAlignment="1">
      <alignment horizontal="center"/>
    </xf>
    <xf numFmtId="178" fontId="0" fillId="0" borderId="0" xfId="0" applyNumberFormat="1" applyFont="1" applyFill="1" applyAlignment="1">
      <alignment/>
    </xf>
    <xf numFmtId="0" fontId="0" fillId="0" borderId="18" xfId="0" applyFont="1" applyFill="1" applyBorder="1" applyAlignment="1">
      <alignment/>
    </xf>
    <xf numFmtId="37" fontId="0" fillId="0" borderId="22" xfId="42" applyNumberFormat="1" applyFont="1" applyFill="1" applyBorder="1" applyAlignment="1">
      <alignment/>
    </xf>
    <xf numFmtId="43" fontId="13" fillId="0" borderId="0" xfId="42" applyNumberFormat="1" applyFont="1" applyFill="1" applyBorder="1" applyAlignment="1">
      <alignment/>
    </xf>
    <xf numFmtId="0" fontId="1" fillId="0" borderId="25" xfId="0" applyFont="1" applyFill="1" applyBorder="1" applyAlignment="1">
      <alignment/>
    </xf>
    <xf numFmtId="0" fontId="0" fillId="0" borderId="26" xfId="0" applyFont="1" applyFill="1" applyBorder="1" applyAlignment="1">
      <alignment/>
    </xf>
    <xf numFmtId="0" fontId="1" fillId="0" borderId="0" xfId="0" applyFont="1" applyFill="1" applyAlignment="1">
      <alignment/>
    </xf>
    <xf numFmtId="0" fontId="3" fillId="0" borderId="12" xfId="0" applyFont="1" applyFill="1" applyBorder="1" applyAlignment="1" quotePrefix="1">
      <alignment horizontal="center"/>
    </xf>
    <xf numFmtId="0" fontId="3" fillId="0" borderId="0" xfId="0" applyFont="1" applyFill="1" applyBorder="1" applyAlignment="1">
      <alignment horizontal="center"/>
    </xf>
    <xf numFmtId="0" fontId="3" fillId="0" borderId="11" xfId="0" applyFont="1" applyFill="1" applyBorder="1" applyAlignment="1">
      <alignment horizontal="center"/>
    </xf>
    <xf numFmtId="0" fontId="1" fillId="0" borderId="12" xfId="0" applyFont="1" applyFill="1" applyBorder="1" applyAlignment="1" quotePrefix="1">
      <alignment horizontal="center"/>
    </xf>
    <xf numFmtId="0" fontId="1" fillId="0" borderId="0" xfId="0" applyFont="1" applyFill="1" applyBorder="1" applyAlignment="1">
      <alignment horizontal="center"/>
    </xf>
    <xf numFmtId="0" fontId="1" fillId="0" borderId="11" xfId="0" applyFont="1" applyFill="1" applyBorder="1" applyAlignment="1">
      <alignment horizontal="center"/>
    </xf>
    <xf numFmtId="0" fontId="1" fillId="0" borderId="0" xfId="0" applyFont="1" applyFill="1" applyBorder="1" applyAlignment="1" quotePrefix="1">
      <alignment horizontal="center"/>
    </xf>
    <xf numFmtId="0" fontId="1" fillId="0" borderId="11" xfId="0" applyFont="1" applyFill="1" applyBorder="1" applyAlignment="1" quotePrefix="1">
      <alignment horizontal="center"/>
    </xf>
    <xf numFmtId="0" fontId="1" fillId="0" borderId="12" xfId="0" applyFont="1" applyFill="1" applyBorder="1" applyAlignment="1">
      <alignment horizontal="center"/>
    </xf>
    <xf numFmtId="0" fontId="5" fillId="0" borderId="12" xfId="0" applyFont="1" applyFill="1" applyBorder="1" applyAlignment="1" quotePrefix="1">
      <alignment horizontal="center"/>
    </xf>
    <xf numFmtId="0" fontId="5" fillId="0" borderId="0" xfId="0" applyFont="1" applyFill="1" applyBorder="1" applyAlignment="1">
      <alignment horizontal="center"/>
    </xf>
    <xf numFmtId="0" fontId="5" fillId="0" borderId="11" xfId="0" applyFont="1" applyFill="1" applyBorder="1" applyAlignment="1">
      <alignment horizontal="center"/>
    </xf>
    <xf numFmtId="37" fontId="3" fillId="0" borderId="0" xfId="0" applyNumberFormat="1" applyFont="1" applyFill="1" applyAlignment="1">
      <alignment/>
    </xf>
    <xf numFmtId="0" fontId="4" fillId="0" borderId="0" xfId="0" applyFont="1" applyFill="1" applyAlignment="1">
      <alignment/>
    </xf>
    <xf numFmtId="0" fontId="3" fillId="0" borderId="0" xfId="0" applyFont="1" applyFill="1" applyAlignment="1">
      <alignment/>
    </xf>
    <xf numFmtId="0" fontId="0" fillId="0" borderId="0" xfId="0" applyFont="1" applyFill="1" applyBorder="1" applyAlignment="1">
      <alignment horizontal="center" wrapText="1"/>
    </xf>
    <xf numFmtId="37" fontId="1" fillId="0" borderId="0" xfId="0" applyNumberFormat="1" applyFont="1" applyFill="1" applyBorder="1" applyAlignment="1">
      <alignment horizontal="center" vertical="top"/>
    </xf>
    <xf numFmtId="37" fontId="0" fillId="0" borderId="0" xfId="0" applyNumberFormat="1" applyFont="1" applyFill="1" applyAlignment="1">
      <alignment horizontal="center" vertical="top"/>
    </xf>
    <xf numFmtId="37" fontId="1" fillId="0" borderId="0" xfId="0" applyNumberFormat="1" applyFont="1" applyFill="1" applyAlignment="1">
      <alignment horizontal="center"/>
    </xf>
    <xf numFmtId="0" fontId="14" fillId="0" borderId="0" xfId="0" applyFont="1" applyFill="1" applyBorder="1" applyAlignment="1" quotePrefix="1">
      <alignment horizontal="center"/>
    </xf>
    <xf numFmtId="0" fontId="14" fillId="0" borderId="0" xfId="0" applyFont="1" applyFill="1" applyBorder="1" applyAlignment="1">
      <alignment horizontal="center"/>
    </xf>
    <xf numFmtId="0" fontId="14" fillId="0" borderId="11" xfId="0" applyFont="1" applyFill="1" applyBorder="1" applyAlignment="1">
      <alignment horizontal="center"/>
    </xf>
    <xf numFmtId="0" fontId="16" fillId="0" borderId="0" xfId="0" applyFont="1" applyFill="1" applyBorder="1" applyAlignment="1" quotePrefix="1">
      <alignment horizontal="center"/>
    </xf>
    <xf numFmtId="0" fontId="16" fillId="0" borderId="0" xfId="0" applyFont="1" applyFill="1" applyBorder="1" applyAlignment="1">
      <alignment horizontal="center"/>
    </xf>
    <xf numFmtId="0" fontId="16" fillId="0" borderId="11" xfId="0" applyFont="1" applyFill="1" applyBorder="1" applyAlignment="1">
      <alignment horizontal="center"/>
    </xf>
    <xf numFmtId="0" fontId="15" fillId="0" borderId="0" xfId="0" applyFont="1" applyFill="1" applyBorder="1" applyAlignment="1">
      <alignment horizontal="left" wrapText="1"/>
    </xf>
    <xf numFmtId="0" fontId="15" fillId="0" borderId="0" xfId="0" applyFont="1" applyFill="1" applyBorder="1" applyAlignment="1">
      <alignment wrapText="1"/>
    </xf>
    <xf numFmtId="0" fontId="15" fillId="0" borderId="11" xfId="0" applyFont="1" applyFill="1" applyBorder="1" applyAlignment="1">
      <alignment wrapText="1"/>
    </xf>
    <xf numFmtId="0" fontId="14" fillId="0" borderId="11" xfId="0" applyFont="1" applyFill="1" applyBorder="1" applyAlignment="1" quotePrefix="1">
      <alignment horizontal="center"/>
    </xf>
    <xf numFmtId="0" fontId="0" fillId="0" borderId="0" xfId="0" applyFont="1" applyBorder="1" applyAlignment="1">
      <alignment vertical="justify" wrapText="1" readingOrder="1"/>
    </xf>
    <xf numFmtId="0" fontId="0" fillId="0" borderId="0" xfId="0" applyAlignment="1">
      <alignment/>
    </xf>
    <xf numFmtId="0" fontId="14" fillId="0" borderId="12" xfId="0" applyFont="1" applyBorder="1" applyAlignment="1">
      <alignment horizontal="center"/>
    </xf>
    <xf numFmtId="0" fontId="14" fillId="0" borderId="0" xfId="0" applyFont="1" applyBorder="1" applyAlignment="1">
      <alignment horizontal="center"/>
    </xf>
    <xf numFmtId="0" fontId="14" fillId="0" borderId="11" xfId="0" applyFont="1" applyBorder="1" applyAlignment="1">
      <alignment horizontal="center"/>
    </xf>
    <xf numFmtId="0" fontId="14" fillId="0" borderId="12" xfId="0" applyFont="1" applyBorder="1" applyAlignment="1" quotePrefix="1">
      <alignment horizontal="center"/>
    </xf>
    <xf numFmtId="0" fontId="14" fillId="0" borderId="0" xfId="0" applyFont="1" applyBorder="1" applyAlignment="1" quotePrefix="1">
      <alignment horizontal="center"/>
    </xf>
    <xf numFmtId="0" fontId="14" fillId="0" borderId="11" xfId="0" applyFont="1" applyBorder="1" applyAlignment="1" quotePrefix="1">
      <alignment horizontal="center"/>
    </xf>
    <xf numFmtId="0" fontId="15" fillId="0" borderId="0" xfId="0" applyFont="1" applyAlignment="1">
      <alignment/>
    </xf>
    <xf numFmtId="0" fontId="16" fillId="0" borderId="12" xfId="0" applyFont="1" applyBorder="1" applyAlignment="1">
      <alignment horizontal="center"/>
    </xf>
    <xf numFmtId="0" fontId="16" fillId="0" borderId="0" xfId="0" applyFont="1" applyBorder="1" applyAlignment="1">
      <alignment horizontal="center"/>
    </xf>
    <xf numFmtId="0" fontId="16" fillId="0" borderId="11" xfId="0" applyFont="1" applyBorder="1" applyAlignment="1">
      <alignment horizontal="center"/>
    </xf>
    <xf numFmtId="0" fontId="14" fillId="0" borderId="0" xfId="0" applyFont="1" applyBorder="1" applyAlignment="1">
      <alignment horizontal="center" wrapText="1"/>
    </xf>
    <xf numFmtId="0" fontId="0" fillId="0" borderId="0" xfId="0" applyAlignment="1">
      <alignment horizontal="center" wrapText="1"/>
    </xf>
    <xf numFmtId="0" fontId="0" fillId="0" borderId="12" xfId="0" applyFont="1" applyFill="1" applyBorder="1" applyAlignment="1">
      <alignment vertical="justify" wrapText="1"/>
    </xf>
    <xf numFmtId="0" fontId="0" fillId="0" borderId="0" xfId="0" applyFill="1" applyAlignment="1">
      <alignment vertical="justify" wrapText="1"/>
    </xf>
    <xf numFmtId="0" fontId="0" fillId="0" borderId="11" xfId="0" applyFill="1" applyBorder="1" applyAlignment="1">
      <alignment vertical="justify" wrapText="1"/>
    </xf>
    <xf numFmtId="0" fontId="0" fillId="0" borderId="12" xfId="0" applyFill="1" applyBorder="1" applyAlignment="1">
      <alignment vertical="justify" wrapText="1"/>
    </xf>
    <xf numFmtId="0" fontId="3" fillId="0" borderId="12" xfId="0" applyFont="1" applyFill="1" applyBorder="1" applyAlignment="1">
      <alignment horizontal="center"/>
    </xf>
    <xf numFmtId="0" fontId="0" fillId="0" borderId="0" xfId="0" applyFont="1" applyFill="1" applyBorder="1" applyAlignment="1">
      <alignment vertical="top" wrapText="1"/>
    </xf>
    <xf numFmtId="0" fontId="0" fillId="0" borderId="0" xfId="0" applyFill="1" applyAlignment="1">
      <alignment vertical="top"/>
    </xf>
  </cellXfs>
  <cellStyles count="61">
    <cellStyle name="Normal" xfId="0"/>
    <cellStyle name="RowLevel_0" xfId="1"/>
    <cellStyle name="ColLevel_0" xfId="2"/>
    <cellStyle name="RowLevel_1" xfId="3"/>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e" xfId="46"/>
    <cellStyle name="Explanatory Text" xfId="47"/>
    <cellStyle name="Followed Hyperlink" xfId="48"/>
    <cellStyle name="Good" xfId="49"/>
    <cellStyle name="Grey" xfId="50"/>
    <cellStyle name="Heading 1" xfId="51"/>
    <cellStyle name="Heading 2" xfId="52"/>
    <cellStyle name="Heading 3" xfId="53"/>
    <cellStyle name="Heading 4" xfId="54"/>
    <cellStyle name="Hyperlink" xfId="55"/>
    <cellStyle name="Input" xfId="56"/>
    <cellStyle name="Input [yellow]" xfId="57"/>
    <cellStyle name="Linked Cell" xfId="58"/>
    <cellStyle name="Neutral" xfId="59"/>
    <cellStyle name="New Times Roman" xfId="60"/>
    <cellStyle name="Normal - Style1" xfId="61"/>
    <cellStyle name="Note" xfId="62"/>
    <cellStyle name="Œ…‹æØ‚è [0.00]_laroux" xfId="63"/>
    <cellStyle name="Œ…‹æØ‚è_laroux" xfId="64"/>
    <cellStyle name="Output" xfId="65"/>
    <cellStyle name="Percent" xfId="66"/>
    <cellStyle name="Percent [2]" xfId="67"/>
    <cellStyle name="Table"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676275</xdr:colOff>
      <xdr:row>1</xdr:row>
      <xdr:rowOff>114300</xdr:rowOff>
    </xdr:from>
    <xdr:to>
      <xdr:col>3</xdr:col>
      <xdr:colOff>1543050</xdr:colOff>
      <xdr:row>5</xdr:row>
      <xdr:rowOff>66675</xdr:rowOff>
    </xdr:to>
    <xdr:pic>
      <xdr:nvPicPr>
        <xdr:cNvPr id="1" name="Picture 6" descr="WEC logo"/>
        <xdr:cNvPicPr preferRelativeResize="1">
          <a:picLocks noChangeAspect="1"/>
        </xdr:cNvPicPr>
      </xdr:nvPicPr>
      <xdr:blipFill>
        <a:blip r:embed="rId1"/>
        <a:stretch>
          <a:fillRect/>
        </a:stretch>
      </xdr:blipFill>
      <xdr:spPr>
        <a:xfrm>
          <a:off x="1219200" y="285750"/>
          <a:ext cx="866775"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561975</xdr:colOff>
      <xdr:row>2</xdr:row>
      <xdr:rowOff>114300</xdr:rowOff>
    </xdr:from>
    <xdr:to>
      <xdr:col>3</xdr:col>
      <xdr:colOff>1428750</xdr:colOff>
      <xdr:row>6</xdr:row>
      <xdr:rowOff>0</xdr:rowOff>
    </xdr:to>
    <xdr:pic>
      <xdr:nvPicPr>
        <xdr:cNvPr id="1" name="Picture 10" descr="WEC logo"/>
        <xdr:cNvPicPr preferRelativeResize="1">
          <a:picLocks noChangeAspect="1"/>
        </xdr:cNvPicPr>
      </xdr:nvPicPr>
      <xdr:blipFill>
        <a:blip r:embed="rId1"/>
        <a:stretch>
          <a:fillRect/>
        </a:stretch>
      </xdr:blipFill>
      <xdr:spPr>
        <a:xfrm>
          <a:off x="1219200" y="457200"/>
          <a:ext cx="866775"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781050</xdr:colOff>
      <xdr:row>0</xdr:row>
      <xdr:rowOff>0</xdr:rowOff>
    </xdr:from>
    <xdr:to>
      <xdr:col>1</xdr:col>
      <xdr:colOff>781050</xdr:colOff>
      <xdr:row>3</xdr:row>
      <xdr:rowOff>19050</xdr:rowOff>
    </xdr:to>
    <xdr:pic>
      <xdr:nvPicPr>
        <xdr:cNvPr id="1" name="Picture 1"/>
        <xdr:cNvPicPr preferRelativeResize="1">
          <a:picLocks noChangeAspect="1"/>
        </xdr:cNvPicPr>
      </xdr:nvPicPr>
      <xdr:blipFill>
        <a:blip r:embed="rId1"/>
        <a:stretch>
          <a:fillRect/>
        </a:stretch>
      </xdr:blipFill>
      <xdr:spPr>
        <a:xfrm>
          <a:off x="1047750" y="0"/>
          <a:ext cx="0" cy="533400"/>
        </a:xfrm>
        <a:prstGeom prst="rect">
          <a:avLst/>
        </a:prstGeom>
        <a:noFill/>
        <a:ln w="1" cmpd="sng">
          <a:noFill/>
        </a:ln>
      </xdr:spPr>
    </xdr:pic>
    <xdr:clientData/>
  </xdr:twoCellAnchor>
  <xdr:twoCellAnchor>
    <xdr:from>
      <xdr:col>3</xdr:col>
      <xdr:colOff>9525</xdr:colOff>
      <xdr:row>12</xdr:row>
      <xdr:rowOff>104775</xdr:rowOff>
    </xdr:from>
    <xdr:to>
      <xdr:col>5</xdr:col>
      <xdr:colOff>304800</xdr:colOff>
      <xdr:row>12</xdr:row>
      <xdr:rowOff>104775</xdr:rowOff>
    </xdr:to>
    <xdr:sp>
      <xdr:nvSpPr>
        <xdr:cNvPr id="2" name="Line 20"/>
        <xdr:cNvSpPr>
          <a:spLocks/>
        </xdr:cNvSpPr>
      </xdr:nvSpPr>
      <xdr:spPr>
        <a:xfrm flipV="1">
          <a:off x="2733675" y="2162175"/>
          <a:ext cx="933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11</xdr:col>
      <xdr:colOff>600075</xdr:colOff>
      <xdr:row>12</xdr:row>
      <xdr:rowOff>104775</xdr:rowOff>
    </xdr:from>
    <xdr:to>
      <xdr:col>16</xdr:col>
      <xdr:colOff>9525</xdr:colOff>
      <xdr:row>12</xdr:row>
      <xdr:rowOff>104775</xdr:rowOff>
    </xdr:to>
    <xdr:sp>
      <xdr:nvSpPr>
        <xdr:cNvPr id="3" name="Line 21"/>
        <xdr:cNvSpPr>
          <a:spLocks/>
        </xdr:cNvSpPr>
      </xdr:nvSpPr>
      <xdr:spPr>
        <a:xfrm>
          <a:off x="6038850" y="2162175"/>
          <a:ext cx="904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9</xdr:col>
      <xdr:colOff>180975</xdr:colOff>
      <xdr:row>11</xdr:row>
      <xdr:rowOff>104775</xdr:rowOff>
    </xdr:from>
    <xdr:to>
      <xdr:col>9</xdr:col>
      <xdr:colOff>609600</xdr:colOff>
      <xdr:row>11</xdr:row>
      <xdr:rowOff>104775</xdr:rowOff>
    </xdr:to>
    <xdr:sp>
      <xdr:nvSpPr>
        <xdr:cNvPr id="4" name="Line 22"/>
        <xdr:cNvSpPr>
          <a:spLocks/>
        </xdr:cNvSpPr>
      </xdr:nvSpPr>
      <xdr:spPr>
        <a:xfrm>
          <a:off x="4914900" y="1990725"/>
          <a:ext cx="428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xdr:col>
      <xdr:colOff>28575</xdr:colOff>
      <xdr:row>11</xdr:row>
      <xdr:rowOff>114300</xdr:rowOff>
    </xdr:from>
    <xdr:to>
      <xdr:col>5</xdr:col>
      <xdr:colOff>533400</xdr:colOff>
      <xdr:row>11</xdr:row>
      <xdr:rowOff>114300</xdr:rowOff>
    </xdr:to>
    <xdr:sp>
      <xdr:nvSpPr>
        <xdr:cNvPr id="5" name="Line 23"/>
        <xdr:cNvSpPr>
          <a:spLocks/>
        </xdr:cNvSpPr>
      </xdr:nvSpPr>
      <xdr:spPr>
        <a:xfrm>
          <a:off x="3390900" y="2000250"/>
          <a:ext cx="504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editAs="oneCell">
    <xdr:from>
      <xdr:col>1</xdr:col>
      <xdr:colOff>952500</xdr:colOff>
      <xdr:row>1</xdr:row>
      <xdr:rowOff>114300</xdr:rowOff>
    </xdr:from>
    <xdr:to>
      <xdr:col>1</xdr:col>
      <xdr:colOff>1819275</xdr:colOff>
      <xdr:row>5</xdr:row>
      <xdr:rowOff>66675</xdr:rowOff>
    </xdr:to>
    <xdr:pic>
      <xdr:nvPicPr>
        <xdr:cNvPr id="6" name="Picture 24" descr="WEC logo"/>
        <xdr:cNvPicPr preferRelativeResize="1">
          <a:picLocks noChangeAspect="1"/>
        </xdr:cNvPicPr>
      </xdr:nvPicPr>
      <xdr:blipFill>
        <a:blip r:embed="rId2"/>
        <a:stretch>
          <a:fillRect/>
        </a:stretch>
      </xdr:blipFill>
      <xdr:spPr>
        <a:xfrm>
          <a:off x="1219200" y="285750"/>
          <a:ext cx="866775"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371475</xdr:colOff>
      <xdr:row>1</xdr:row>
      <xdr:rowOff>28575</xdr:rowOff>
    </xdr:from>
    <xdr:to>
      <xdr:col>4</xdr:col>
      <xdr:colOff>152400</xdr:colOff>
      <xdr:row>4</xdr:row>
      <xdr:rowOff>142875</xdr:rowOff>
    </xdr:to>
    <xdr:pic>
      <xdr:nvPicPr>
        <xdr:cNvPr id="1" name="Picture 6" descr="WEC logo"/>
        <xdr:cNvPicPr preferRelativeResize="1">
          <a:picLocks noChangeAspect="1"/>
        </xdr:cNvPicPr>
      </xdr:nvPicPr>
      <xdr:blipFill>
        <a:blip r:embed="rId1"/>
        <a:stretch>
          <a:fillRect/>
        </a:stretch>
      </xdr:blipFill>
      <xdr:spPr>
        <a:xfrm>
          <a:off x="809625" y="190500"/>
          <a:ext cx="866775"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zoomScalePageLayoutView="0" workbookViewId="0" topLeftCell="B11380">
      <selection activeCell="A1" sqref="A1"/>
    </sheetView>
  </sheetViews>
  <sheetFormatPr defaultColWidth="9.332031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zoomScalePageLayoutView="0" workbookViewId="0" topLeftCell="B11380">
      <selection activeCell="A1" sqref="A1"/>
    </sheetView>
  </sheetViews>
  <sheetFormatPr defaultColWidth="9.332031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S68"/>
  <sheetViews>
    <sheetView zoomScale="75" zoomScaleNormal="75" zoomScalePageLayoutView="0" workbookViewId="0" topLeftCell="A16">
      <selection activeCell="K30" sqref="K30:K31"/>
    </sheetView>
  </sheetViews>
  <sheetFormatPr defaultColWidth="9.33203125" defaultRowHeight="13.5" customHeight="1"/>
  <cols>
    <col min="1" max="1" width="3.83203125" style="195" customWidth="1"/>
    <col min="2" max="2" width="3.83203125" style="2" customWidth="1"/>
    <col min="3" max="3" width="1.83203125" style="2" customWidth="1"/>
    <col min="4" max="4" width="50.83203125" style="2" customWidth="1"/>
    <col min="5" max="5" width="16.83203125" style="104" customWidth="1"/>
    <col min="6" max="6" width="2.5" style="104" customWidth="1"/>
    <col min="7" max="7" width="17.16015625" style="104" customWidth="1"/>
    <col min="8" max="8" width="2.16015625" style="101" customWidth="1"/>
    <col min="9" max="9" width="16.5" style="104" customWidth="1"/>
    <col min="10" max="10" width="2.16015625" style="101" customWidth="1"/>
    <col min="11" max="11" width="18.66015625" style="104" customWidth="1"/>
    <col min="12" max="12" width="2.83203125" style="1" customWidth="1"/>
    <col min="13" max="13" width="1.5" style="2" customWidth="1"/>
    <col min="14" max="14" width="1.83203125" style="2" customWidth="1"/>
    <col min="15" max="16" width="9.33203125" style="2" hidden="1" customWidth="1"/>
    <col min="17" max="19" width="0" style="2" hidden="1" customWidth="1"/>
    <col min="20" max="16384" width="9.33203125" style="2" customWidth="1"/>
  </cols>
  <sheetData>
    <row r="1" spans="1:14" ht="13.5" customHeight="1">
      <c r="A1" s="176"/>
      <c r="B1" s="177"/>
      <c r="C1" s="177"/>
      <c r="D1" s="177"/>
      <c r="E1" s="100"/>
      <c r="F1" s="100"/>
      <c r="G1" s="100"/>
      <c r="H1" s="100"/>
      <c r="I1" s="100"/>
      <c r="J1" s="100"/>
      <c r="K1" s="100"/>
      <c r="L1" s="177"/>
      <c r="M1" s="177"/>
      <c r="N1" s="178"/>
    </row>
    <row r="2" spans="1:14" ht="13.5" customHeight="1">
      <c r="A2" s="8"/>
      <c r="B2" s="1"/>
      <c r="C2" s="1"/>
      <c r="D2" s="1"/>
      <c r="E2" s="101"/>
      <c r="F2" s="101"/>
      <c r="G2" s="101"/>
      <c r="I2" s="101"/>
      <c r="K2" s="101"/>
      <c r="M2" s="1"/>
      <c r="N2" s="6"/>
    </row>
    <row r="3" spans="1:14" ht="13.5" customHeight="1">
      <c r="A3" s="8"/>
      <c r="B3" s="1"/>
      <c r="C3" s="1"/>
      <c r="D3" s="1"/>
      <c r="E3" s="101"/>
      <c r="F3" s="101"/>
      <c r="G3" s="101"/>
      <c r="I3" s="101"/>
      <c r="K3" s="101"/>
      <c r="M3" s="1"/>
      <c r="N3" s="6"/>
    </row>
    <row r="4" spans="1:14" s="179" customFormat="1" ht="13.5" customHeight="1">
      <c r="A4" s="196" t="s">
        <v>10</v>
      </c>
      <c r="B4" s="197"/>
      <c r="C4" s="197"/>
      <c r="D4" s="197"/>
      <c r="E4" s="197"/>
      <c r="F4" s="197"/>
      <c r="G4" s="197"/>
      <c r="H4" s="197"/>
      <c r="I4" s="197"/>
      <c r="J4" s="197"/>
      <c r="K4" s="197"/>
      <c r="L4" s="197"/>
      <c r="M4" s="197"/>
      <c r="N4" s="198"/>
    </row>
    <row r="5" spans="1:14" ht="13.5" customHeight="1">
      <c r="A5" s="199" t="s">
        <v>11</v>
      </c>
      <c r="B5" s="200"/>
      <c r="C5" s="200"/>
      <c r="D5" s="200"/>
      <c r="E5" s="200"/>
      <c r="F5" s="200"/>
      <c r="G5" s="200"/>
      <c r="H5" s="200"/>
      <c r="I5" s="200"/>
      <c r="J5" s="200"/>
      <c r="K5" s="200"/>
      <c r="L5" s="200"/>
      <c r="M5" s="200"/>
      <c r="N5" s="201"/>
    </row>
    <row r="6" spans="1:14" ht="13.5" customHeight="1">
      <c r="A6" s="199" t="s">
        <v>0</v>
      </c>
      <c r="B6" s="202"/>
      <c r="C6" s="202"/>
      <c r="D6" s="202"/>
      <c r="E6" s="202"/>
      <c r="F6" s="202"/>
      <c r="G6" s="202"/>
      <c r="H6" s="202"/>
      <c r="I6" s="202"/>
      <c r="J6" s="202"/>
      <c r="K6" s="202"/>
      <c r="L6" s="202"/>
      <c r="M6" s="202"/>
      <c r="N6" s="203"/>
    </row>
    <row r="7" spans="1:14" ht="13.5" customHeight="1">
      <c r="A7" s="204" t="s">
        <v>9</v>
      </c>
      <c r="B7" s="200"/>
      <c r="C7" s="200"/>
      <c r="D7" s="200"/>
      <c r="E7" s="200"/>
      <c r="F7" s="200"/>
      <c r="G7" s="200"/>
      <c r="H7" s="200"/>
      <c r="I7" s="200"/>
      <c r="J7" s="200"/>
      <c r="K7" s="200"/>
      <c r="L7" s="200"/>
      <c r="M7" s="200"/>
      <c r="N7" s="201"/>
    </row>
    <row r="8" spans="1:14" ht="13.5" customHeight="1">
      <c r="A8" s="163"/>
      <c r="B8" s="161"/>
      <c r="C8" s="161"/>
      <c r="D8" s="161"/>
      <c r="E8" s="102"/>
      <c r="F8" s="102"/>
      <c r="G8" s="102"/>
      <c r="H8" s="102"/>
      <c r="I8" s="102"/>
      <c r="J8" s="102"/>
      <c r="K8" s="102"/>
      <c r="L8" s="161"/>
      <c r="M8" s="161"/>
      <c r="N8" s="162"/>
    </row>
    <row r="9" spans="1:14" ht="13.5" customHeight="1">
      <c r="A9" s="163"/>
      <c r="B9" s="161"/>
      <c r="C9" s="161"/>
      <c r="D9" s="161"/>
      <c r="E9" s="102"/>
      <c r="F9" s="102"/>
      <c r="G9" s="102"/>
      <c r="H9" s="102"/>
      <c r="I9" s="102"/>
      <c r="J9" s="102"/>
      <c r="K9" s="102"/>
      <c r="L9" s="161"/>
      <c r="M9" s="161"/>
      <c r="N9" s="162"/>
    </row>
    <row r="10" spans="1:14" ht="13.5" customHeight="1">
      <c r="A10" s="204" t="s">
        <v>134</v>
      </c>
      <c r="B10" s="200"/>
      <c r="C10" s="200"/>
      <c r="D10" s="200"/>
      <c r="E10" s="200"/>
      <c r="F10" s="200"/>
      <c r="G10" s="200"/>
      <c r="H10" s="200"/>
      <c r="I10" s="200"/>
      <c r="J10" s="200"/>
      <c r="K10" s="200"/>
      <c r="L10" s="200"/>
      <c r="M10" s="200"/>
      <c r="N10" s="201"/>
    </row>
    <row r="11" spans="1:14" ht="13.5" customHeight="1">
      <c r="A11" s="199" t="s">
        <v>129</v>
      </c>
      <c r="B11" s="200"/>
      <c r="C11" s="200"/>
      <c r="D11" s="200"/>
      <c r="E11" s="200"/>
      <c r="F11" s="200"/>
      <c r="G11" s="200"/>
      <c r="H11" s="200"/>
      <c r="I11" s="200"/>
      <c r="J11" s="200"/>
      <c r="K11" s="200"/>
      <c r="L11" s="200"/>
      <c r="M11" s="200"/>
      <c r="N11" s="201"/>
    </row>
    <row r="12" spans="1:14" ht="13.5" customHeight="1">
      <c r="A12" s="205" t="s">
        <v>4</v>
      </c>
      <c r="B12" s="206"/>
      <c r="C12" s="206"/>
      <c r="D12" s="206"/>
      <c r="E12" s="206"/>
      <c r="F12" s="206"/>
      <c r="G12" s="206"/>
      <c r="H12" s="206"/>
      <c r="I12" s="206"/>
      <c r="J12" s="206"/>
      <c r="K12" s="206"/>
      <c r="L12" s="206"/>
      <c r="M12" s="206"/>
      <c r="N12" s="207"/>
    </row>
    <row r="13" spans="1:14" ht="13.5" customHeight="1">
      <c r="A13" s="180"/>
      <c r="B13" s="166"/>
      <c r="C13" s="166"/>
      <c r="D13" s="166"/>
      <c r="E13" s="103"/>
      <c r="F13" s="103"/>
      <c r="G13" s="103"/>
      <c r="H13" s="103"/>
      <c r="I13" s="103"/>
      <c r="J13" s="103"/>
      <c r="K13" s="103"/>
      <c r="L13" s="166"/>
      <c r="M13" s="166"/>
      <c r="N13" s="181"/>
    </row>
    <row r="14" spans="1:14" ht="13.5" customHeight="1">
      <c r="A14" s="160"/>
      <c r="B14" s="182"/>
      <c r="C14" s="161"/>
      <c r="D14" s="161"/>
      <c r="L14" s="161"/>
      <c r="M14" s="161"/>
      <c r="N14" s="162"/>
    </row>
    <row r="15" spans="1:14" ht="13.5" customHeight="1">
      <c r="A15" s="160"/>
      <c r="B15" s="182"/>
      <c r="C15" s="161"/>
      <c r="D15" s="161"/>
      <c r="E15" s="214" t="s">
        <v>58</v>
      </c>
      <c r="F15" s="214"/>
      <c r="G15" s="214"/>
      <c r="H15" s="102"/>
      <c r="I15" s="212" t="s">
        <v>64</v>
      </c>
      <c r="J15" s="213"/>
      <c r="K15" s="213"/>
      <c r="L15" s="183"/>
      <c r="M15" s="183"/>
      <c r="N15" s="162"/>
    </row>
    <row r="16" spans="1:14" ht="13.5" customHeight="1">
      <c r="A16" s="8"/>
      <c r="B16" s="1"/>
      <c r="C16" s="1"/>
      <c r="D16" s="1"/>
      <c r="G16" s="106"/>
      <c r="K16" s="106"/>
      <c r="L16" s="161"/>
      <c r="N16" s="6"/>
    </row>
    <row r="17" spans="1:14" ht="13.5" customHeight="1">
      <c r="A17" s="8"/>
      <c r="B17" s="1"/>
      <c r="C17" s="1"/>
      <c r="D17" s="1"/>
      <c r="F17" s="107"/>
      <c r="G17" s="106" t="s">
        <v>14</v>
      </c>
      <c r="H17" s="184"/>
      <c r="J17" s="184"/>
      <c r="K17" s="106" t="s">
        <v>14</v>
      </c>
      <c r="L17" s="93"/>
      <c r="N17" s="6"/>
    </row>
    <row r="18" spans="1:14" s="187" customFormat="1" ht="13.5" customHeight="1">
      <c r="A18" s="160"/>
      <c r="B18" s="185"/>
      <c r="C18" s="185"/>
      <c r="D18" s="185"/>
      <c r="E18" s="107" t="s">
        <v>6</v>
      </c>
      <c r="F18" s="102"/>
      <c r="G18" s="106" t="s">
        <v>7</v>
      </c>
      <c r="H18" s="184"/>
      <c r="I18" s="106" t="s">
        <v>6</v>
      </c>
      <c r="J18" s="102"/>
      <c r="K18" s="106" t="s">
        <v>7</v>
      </c>
      <c r="L18" s="161"/>
      <c r="M18" s="2"/>
      <c r="N18" s="186"/>
    </row>
    <row r="19" spans="1:14" s="187" customFormat="1" ht="13.5" customHeight="1">
      <c r="A19" s="160"/>
      <c r="B19" s="185"/>
      <c r="C19" s="185"/>
      <c r="D19" s="185"/>
      <c r="E19" s="102" t="s">
        <v>7</v>
      </c>
      <c r="F19" s="102"/>
      <c r="G19" s="106" t="s">
        <v>59</v>
      </c>
      <c r="H19" s="184"/>
      <c r="I19" s="106" t="s">
        <v>13</v>
      </c>
      <c r="J19" s="102"/>
      <c r="K19" s="106" t="s">
        <v>59</v>
      </c>
      <c r="L19" s="161"/>
      <c r="M19" s="2"/>
      <c r="N19" s="186"/>
    </row>
    <row r="20" spans="1:14" ht="13.5" customHeight="1">
      <c r="A20" s="8"/>
      <c r="B20" s="1"/>
      <c r="C20" s="1"/>
      <c r="D20" s="1"/>
      <c r="E20" s="102" t="s">
        <v>8</v>
      </c>
      <c r="F20" s="102"/>
      <c r="G20" s="102" t="s">
        <v>8</v>
      </c>
      <c r="H20" s="102"/>
      <c r="I20" s="102" t="s">
        <v>19</v>
      </c>
      <c r="J20" s="184"/>
      <c r="K20" s="102" t="s">
        <v>19</v>
      </c>
      <c r="L20" s="3"/>
      <c r="N20" s="6"/>
    </row>
    <row r="21" spans="1:14" ht="13.5" customHeight="1">
      <c r="A21" s="8"/>
      <c r="B21" s="1"/>
      <c r="C21" s="1"/>
      <c r="D21" s="1"/>
      <c r="E21" s="122">
        <v>40482</v>
      </c>
      <c r="F21" s="102"/>
      <c r="G21" s="188">
        <v>40117</v>
      </c>
      <c r="H21" s="102"/>
      <c r="I21" s="122">
        <f>E21</f>
        <v>40482</v>
      </c>
      <c r="J21" s="102"/>
      <c r="K21" s="122">
        <f>G21</f>
        <v>40117</v>
      </c>
      <c r="L21" s="3"/>
      <c r="N21" s="6"/>
    </row>
    <row r="22" spans="1:14" ht="13.5" customHeight="1">
      <c r="A22" s="8"/>
      <c r="B22" s="1"/>
      <c r="C22" s="1"/>
      <c r="D22" s="1"/>
      <c r="E22" s="102" t="s">
        <v>1</v>
      </c>
      <c r="F22" s="102"/>
      <c r="G22" s="102" t="s">
        <v>1</v>
      </c>
      <c r="H22" s="102"/>
      <c r="I22" s="102" t="s">
        <v>1</v>
      </c>
      <c r="J22" s="184"/>
      <c r="K22" s="106" t="s">
        <v>1</v>
      </c>
      <c r="L22" s="161"/>
      <c r="N22" s="6"/>
    </row>
    <row r="23" spans="1:14" ht="13.5" customHeight="1">
      <c r="A23" s="8"/>
      <c r="B23" s="1"/>
      <c r="C23" s="1"/>
      <c r="D23" s="1"/>
      <c r="E23" s="102"/>
      <c r="F23" s="102"/>
      <c r="G23" s="102"/>
      <c r="H23" s="102"/>
      <c r="I23" s="102"/>
      <c r="J23" s="184"/>
      <c r="K23" s="106"/>
      <c r="L23" s="161"/>
      <c r="N23" s="6"/>
    </row>
    <row r="24" spans="1:14" ht="13.5" customHeight="1">
      <c r="A24" s="8"/>
      <c r="B24" s="1"/>
      <c r="C24" s="93" t="s">
        <v>103</v>
      </c>
      <c r="D24" s="1"/>
      <c r="E24" s="102"/>
      <c r="F24" s="102"/>
      <c r="G24" s="102"/>
      <c r="H24" s="102"/>
      <c r="J24" s="184"/>
      <c r="L24" s="161"/>
      <c r="N24" s="6"/>
    </row>
    <row r="25" spans="1:14" ht="13.5" customHeight="1">
      <c r="A25" s="8"/>
      <c r="B25" s="1"/>
      <c r="C25" s="1"/>
      <c r="D25" s="1"/>
      <c r="E25" s="102"/>
      <c r="F25" s="102"/>
      <c r="G25" s="102"/>
      <c r="H25" s="102"/>
      <c r="J25" s="184"/>
      <c r="L25" s="161"/>
      <c r="N25" s="6"/>
    </row>
    <row r="26" spans="1:19" ht="13.5" customHeight="1" thickBot="1">
      <c r="A26" s="8"/>
      <c r="B26" s="11"/>
      <c r="C26" s="1" t="s">
        <v>15</v>
      </c>
      <c r="D26" s="1"/>
      <c r="E26" s="108">
        <v>12279</v>
      </c>
      <c r="F26" s="109"/>
      <c r="G26" s="108">
        <v>7493</v>
      </c>
      <c r="H26" s="109"/>
      <c r="I26" s="108">
        <v>40243</v>
      </c>
      <c r="J26" s="109"/>
      <c r="K26" s="108">
        <v>29955</v>
      </c>
      <c r="L26" s="4"/>
      <c r="N26" s="6"/>
      <c r="O26" s="2">
        <v>9483</v>
      </c>
      <c r="P26" s="189">
        <f>+I26-O26</f>
        <v>30760</v>
      </c>
      <c r="Q26" s="21">
        <v>29663</v>
      </c>
      <c r="R26" s="190">
        <v>18327</v>
      </c>
      <c r="S26" s="189">
        <f>+Q26-R26</f>
        <v>11336</v>
      </c>
    </row>
    <row r="27" spans="1:14" ht="13.5" customHeight="1">
      <c r="A27" s="8"/>
      <c r="B27" s="11"/>
      <c r="C27" s="1"/>
      <c r="D27" s="1"/>
      <c r="E27" s="109"/>
      <c r="F27" s="109"/>
      <c r="G27" s="109"/>
      <c r="H27" s="109"/>
      <c r="J27" s="109"/>
      <c r="K27" s="109"/>
      <c r="L27" s="4"/>
      <c r="N27" s="6"/>
    </row>
    <row r="28" spans="1:19" ht="13.5" customHeight="1">
      <c r="A28" s="8"/>
      <c r="B28" s="11"/>
      <c r="C28" s="1" t="s">
        <v>139</v>
      </c>
      <c r="D28" s="1"/>
      <c r="E28" s="109">
        <v>-2238</v>
      </c>
      <c r="F28" s="109"/>
      <c r="G28" s="109">
        <f>-726-114</f>
        <v>-840</v>
      </c>
      <c r="H28" s="109"/>
      <c r="I28" s="109">
        <v>-2408</v>
      </c>
      <c r="J28" s="109"/>
      <c r="K28" s="109">
        <f>-2418-236</f>
        <v>-2654</v>
      </c>
      <c r="L28" s="4"/>
      <c r="N28" s="6"/>
      <c r="O28" s="2">
        <v>242</v>
      </c>
      <c r="P28" s="189">
        <f>+I28-O28</f>
        <v>-2650</v>
      </c>
      <c r="Q28" s="4">
        <v>1046</v>
      </c>
      <c r="R28" s="2">
        <v>-598</v>
      </c>
      <c r="S28" s="189">
        <f>+Q28-R28</f>
        <v>1644</v>
      </c>
    </row>
    <row r="29" spans="1:17" ht="13.5" customHeight="1">
      <c r="A29" s="8"/>
      <c r="B29" s="1"/>
      <c r="C29" s="1"/>
      <c r="D29" s="1"/>
      <c r="E29" s="109"/>
      <c r="F29" s="109"/>
      <c r="G29" s="109"/>
      <c r="H29" s="109"/>
      <c r="I29" s="101"/>
      <c r="J29" s="109"/>
      <c r="K29" s="101"/>
      <c r="L29" s="4"/>
      <c r="N29" s="6"/>
      <c r="Q29" s="1"/>
    </row>
    <row r="30" spans="1:19" ht="13.5" customHeight="1">
      <c r="A30" s="8"/>
      <c r="B30" s="11"/>
      <c r="C30" s="1" t="s">
        <v>94</v>
      </c>
      <c r="D30" s="1"/>
      <c r="E30" s="109">
        <v>-11</v>
      </c>
      <c r="F30" s="109"/>
      <c r="G30" s="109">
        <v>-19</v>
      </c>
      <c r="H30" s="109"/>
      <c r="I30" s="109">
        <v>-63</v>
      </c>
      <c r="J30" s="109"/>
      <c r="K30" s="109">
        <v>-112</v>
      </c>
      <c r="L30" s="4"/>
      <c r="N30" s="6"/>
      <c r="O30" s="2">
        <v>-31</v>
      </c>
      <c r="P30" s="189">
        <f>+I30-O30</f>
        <v>-32</v>
      </c>
      <c r="Q30" s="4">
        <v>-112</v>
      </c>
      <c r="R30" s="2">
        <v>-70</v>
      </c>
      <c r="S30" s="189">
        <f>+Q30-R30</f>
        <v>-42</v>
      </c>
    </row>
    <row r="31" spans="1:19" ht="13.5" customHeight="1">
      <c r="A31" s="8"/>
      <c r="B31" s="11"/>
      <c r="C31" s="1" t="s">
        <v>32</v>
      </c>
      <c r="D31" s="1"/>
      <c r="E31" s="109">
        <v>22</v>
      </c>
      <c r="F31" s="109"/>
      <c r="G31" s="109">
        <v>48</v>
      </c>
      <c r="H31" s="109"/>
      <c r="I31" s="109">
        <v>134</v>
      </c>
      <c r="J31" s="109"/>
      <c r="K31" s="109">
        <v>236</v>
      </c>
      <c r="L31" s="4"/>
      <c r="N31" s="6"/>
      <c r="O31" s="2">
        <v>44</v>
      </c>
      <c r="P31" s="189">
        <f>+I31-O31</f>
        <v>90</v>
      </c>
      <c r="Q31" s="4">
        <v>166</v>
      </c>
      <c r="R31" s="2">
        <v>108</v>
      </c>
      <c r="S31" s="189">
        <f>+Q31-R31</f>
        <v>58</v>
      </c>
    </row>
    <row r="32" spans="1:17" ht="13.5" customHeight="1">
      <c r="A32" s="8"/>
      <c r="B32" s="1"/>
      <c r="C32" s="1"/>
      <c r="D32" s="1"/>
      <c r="E32" s="109"/>
      <c r="F32" s="109"/>
      <c r="G32" s="191"/>
      <c r="H32" s="109"/>
      <c r="I32" s="109"/>
      <c r="J32" s="109"/>
      <c r="K32" s="191"/>
      <c r="L32" s="4"/>
      <c r="N32" s="6"/>
      <c r="Q32" s="4"/>
    </row>
    <row r="33" spans="1:19" ht="13.5" customHeight="1">
      <c r="A33" s="8"/>
      <c r="B33" s="11"/>
      <c r="C33" s="10" t="s">
        <v>140</v>
      </c>
      <c r="D33" s="1"/>
      <c r="E33" s="110">
        <f>E28+E30+E31</f>
        <v>-2227</v>
      </c>
      <c r="F33" s="109"/>
      <c r="G33" s="110">
        <f>G28+G30+G31</f>
        <v>-811</v>
      </c>
      <c r="H33" s="109"/>
      <c r="I33" s="110">
        <f>I28+I30+I31</f>
        <v>-2337</v>
      </c>
      <c r="J33" s="109"/>
      <c r="K33" s="110">
        <f>K28+K30+K31</f>
        <v>-2530</v>
      </c>
      <c r="L33" s="4"/>
      <c r="N33" s="6"/>
      <c r="O33" s="2">
        <v>255</v>
      </c>
      <c r="P33" s="189">
        <f>+I33-O33</f>
        <v>-2592</v>
      </c>
      <c r="Q33" s="20">
        <f>Q28+Q30+Q31</f>
        <v>1100</v>
      </c>
      <c r="R33" s="20">
        <f>R28+R30+R31</f>
        <v>-560</v>
      </c>
      <c r="S33" s="20">
        <f>S28+S30+S31</f>
        <v>1660</v>
      </c>
    </row>
    <row r="34" spans="1:14" ht="13.5" customHeight="1">
      <c r="A34" s="8"/>
      <c r="B34" s="1"/>
      <c r="C34" s="1"/>
      <c r="D34" s="1"/>
      <c r="E34" s="124"/>
      <c r="F34" s="124"/>
      <c r="G34" s="124"/>
      <c r="H34" s="124"/>
      <c r="I34" s="125"/>
      <c r="J34" s="124"/>
      <c r="K34" s="124"/>
      <c r="L34" s="4"/>
      <c r="N34" s="6"/>
    </row>
    <row r="35" spans="1:18" ht="13.5" customHeight="1">
      <c r="A35" s="8"/>
      <c r="B35" s="11"/>
      <c r="C35" s="1" t="s">
        <v>20</v>
      </c>
      <c r="D35" s="1"/>
      <c r="E35" s="4">
        <v>-182</v>
      </c>
      <c r="F35" s="125"/>
      <c r="G35" s="4">
        <v>-142</v>
      </c>
      <c r="H35" s="125"/>
      <c r="I35" s="4">
        <v>-182</v>
      </c>
      <c r="J35" s="124"/>
      <c r="K35" s="4">
        <v>-432</v>
      </c>
      <c r="L35" s="4"/>
      <c r="N35" s="6"/>
      <c r="O35" s="2">
        <v>0</v>
      </c>
      <c r="P35" s="189">
        <f>+I35-O35</f>
        <v>-182</v>
      </c>
      <c r="Q35" s="4">
        <v>0</v>
      </c>
      <c r="R35" s="2">
        <v>0</v>
      </c>
    </row>
    <row r="36" spans="1:17" ht="13.5" customHeight="1">
      <c r="A36" s="8"/>
      <c r="B36" s="1"/>
      <c r="C36" s="1"/>
      <c r="D36" s="1"/>
      <c r="E36" s="109"/>
      <c r="F36" s="109"/>
      <c r="G36" s="191"/>
      <c r="H36" s="109"/>
      <c r="I36" s="101"/>
      <c r="J36" s="109"/>
      <c r="K36" s="191"/>
      <c r="L36" s="4"/>
      <c r="N36" s="6"/>
      <c r="Q36" s="1"/>
    </row>
    <row r="37" spans="1:19" ht="13.5" customHeight="1" thickBot="1">
      <c r="A37" s="8"/>
      <c r="B37" s="11"/>
      <c r="C37" s="10" t="s">
        <v>141</v>
      </c>
      <c r="D37" s="1"/>
      <c r="E37" s="111">
        <f>E33+E35</f>
        <v>-2409</v>
      </c>
      <c r="F37" s="109"/>
      <c r="G37" s="111">
        <f>G33+G35</f>
        <v>-953</v>
      </c>
      <c r="H37" s="109"/>
      <c r="I37" s="111">
        <f>I33+I35</f>
        <v>-2519</v>
      </c>
      <c r="J37" s="109"/>
      <c r="K37" s="111">
        <f>K33+K35</f>
        <v>-2962</v>
      </c>
      <c r="L37" s="4"/>
      <c r="N37" s="6"/>
      <c r="O37" s="2">
        <v>255</v>
      </c>
      <c r="P37" s="189">
        <f>+I37-O37</f>
        <v>-2774</v>
      </c>
      <c r="Q37" s="99">
        <f>Q33+Q35</f>
        <v>1100</v>
      </c>
      <c r="R37" s="99">
        <f>R33+R35</f>
        <v>-560</v>
      </c>
      <c r="S37" s="99">
        <f>S33+S35</f>
        <v>1660</v>
      </c>
    </row>
    <row r="38" spans="1:17" ht="13.5" customHeight="1" thickTop="1">
      <c r="A38" s="8"/>
      <c r="B38" s="11"/>
      <c r="C38" s="10"/>
      <c r="D38" s="1"/>
      <c r="E38" s="109"/>
      <c r="F38" s="109"/>
      <c r="G38" s="109"/>
      <c r="H38" s="109"/>
      <c r="I38" s="109"/>
      <c r="J38" s="109"/>
      <c r="K38" s="109"/>
      <c r="L38" s="4"/>
      <c r="N38" s="6"/>
      <c r="Q38" s="4"/>
    </row>
    <row r="39" spans="1:17" ht="13.5" customHeight="1">
      <c r="A39" s="8"/>
      <c r="B39" s="11"/>
      <c r="C39" s="1" t="s">
        <v>66</v>
      </c>
      <c r="D39" s="1"/>
      <c r="E39" s="109"/>
      <c r="F39" s="109"/>
      <c r="G39" s="109"/>
      <c r="H39" s="109"/>
      <c r="I39" s="109"/>
      <c r="J39" s="109"/>
      <c r="K39" s="109"/>
      <c r="L39" s="4"/>
      <c r="N39" s="6"/>
      <c r="Q39" s="4"/>
    </row>
    <row r="40" spans="1:19" ht="13.5" customHeight="1">
      <c r="A40" s="8"/>
      <c r="B40" s="11"/>
      <c r="C40" s="10" t="s">
        <v>67</v>
      </c>
      <c r="D40" s="1"/>
      <c r="E40" s="109">
        <f>+E37-E41</f>
        <v>-2640</v>
      </c>
      <c r="F40" s="109"/>
      <c r="G40" s="109">
        <f>+G37-G41</f>
        <v>-966</v>
      </c>
      <c r="H40" s="109"/>
      <c r="I40" s="109">
        <f>+I37-I41</f>
        <v>-2710</v>
      </c>
      <c r="J40" s="109"/>
      <c r="K40" s="109">
        <f>+K37-K41</f>
        <v>-3071</v>
      </c>
      <c r="L40" s="4"/>
      <c r="N40" s="6"/>
      <c r="O40" s="2">
        <v>240</v>
      </c>
      <c r="P40" s="189">
        <f>+I40-O40</f>
        <v>-2950</v>
      </c>
      <c r="Q40" s="4">
        <v>1041</v>
      </c>
      <c r="R40" s="2">
        <v>-573</v>
      </c>
      <c r="S40" s="189">
        <f>+Q40-R40</f>
        <v>1614</v>
      </c>
    </row>
    <row r="41" spans="1:19" ht="13.5" customHeight="1">
      <c r="A41" s="8"/>
      <c r="B41" s="11"/>
      <c r="C41" s="10" t="s">
        <v>2</v>
      </c>
      <c r="D41" s="1"/>
      <c r="E41" s="109">
        <v>231</v>
      </c>
      <c r="F41" s="109"/>
      <c r="G41" s="109">
        <v>13</v>
      </c>
      <c r="H41" s="109"/>
      <c r="I41" s="109">
        <v>191</v>
      </c>
      <c r="J41" s="109"/>
      <c r="K41" s="109">
        <v>109</v>
      </c>
      <c r="L41" s="4"/>
      <c r="N41" s="6"/>
      <c r="O41" s="2">
        <v>15</v>
      </c>
      <c r="P41" s="189">
        <f>+I41-O41</f>
        <v>176</v>
      </c>
      <c r="Q41" s="4">
        <v>59</v>
      </c>
      <c r="R41" s="2">
        <v>13</v>
      </c>
      <c r="S41" s="189">
        <f>+Q41-R41</f>
        <v>46</v>
      </c>
    </row>
    <row r="42" spans="1:17" ht="13.5" customHeight="1">
      <c r="A42" s="8"/>
      <c r="B42" s="1"/>
      <c r="C42" s="1"/>
      <c r="D42" s="1"/>
      <c r="E42" s="109"/>
      <c r="F42" s="109"/>
      <c r="G42" s="109"/>
      <c r="H42" s="109"/>
      <c r="I42" s="112"/>
      <c r="J42" s="109"/>
      <c r="K42" s="109"/>
      <c r="L42" s="4"/>
      <c r="N42" s="6"/>
      <c r="Q42" s="98"/>
    </row>
    <row r="43" spans="1:19" ht="13.5" customHeight="1" thickBot="1">
      <c r="A43" s="8"/>
      <c r="B43" s="11"/>
      <c r="C43" s="10" t="s">
        <v>141</v>
      </c>
      <c r="D43" s="1"/>
      <c r="E43" s="111">
        <f>E40+E41</f>
        <v>-2409</v>
      </c>
      <c r="F43" s="109"/>
      <c r="G43" s="111">
        <f>SUM(G40:G42)</f>
        <v>-953</v>
      </c>
      <c r="H43" s="109"/>
      <c r="I43" s="111">
        <f>I40+I41</f>
        <v>-2519</v>
      </c>
      <c r="J43" s="109"/>
      <c r="K43" s="111">
        <f>SUM(K40:K42)</f>
        <v>-2962</v>
      </c>
      <c r="L43" s="4"/>
      <c r="N43" s="6"/>
      <c r="O43" s="2">
        <v>255</v>
      </c>
      <c r="P43" s="189">
        <f>+I43-O43</f>
        <v>-2774</v>
      </c>
      <c r="Q43" s="99">
        <f>Q40+Q41</f>
        <v>1100</v>
      </c>
      <c r="R43" s="99">
        <f>R40+R41</f>
        <v>-560</v>
      </c>
      <c r="S43" s="99">
        <f>S40+S41</f>
        <v>1660</v>
      </c>
    </row>
    <row r="44" spans="1:17" ht="13.5" customHeight="1" thickTop="1">
      <c r="A44" s="8"/>
      <c r="B44" s="11"/>
      <c r="C44" s="1"/>
      <c r="D44" s="1"/>
      <c r="E44" s="109"/>
      <c r="F44" s="109"/>
      <c r="G44" s="109"/>
      <c r="H44" s="109"/>
      <c r="I44" s="109"/>
      <c r="J44" s="109"/>
      <c r="K44" s="109"/>
      <c r="L44" s="4"/>
      <c r="N44" s="6"/>
      <c r="Q44" s="4"/>
    </row>
    <row r="45" spans="1:17" ht="13.5" customHeight="1">
      <c r="A45" s="8"/>
      <c r="B45" s="11"/>
      <c r="C45" s="1"/>
      <c r="D45" s="1"/>
      <c r="E45" s="109"/>
      <c r="F45" s="109"/>
      <c r="G45" s="109"/>
      <c r="H45" s="109"/>
      <c r="I45" s="109"/>
      <c r="J45" s="109"/>
      <c r="K45" s="109"/>
      <c r="L45" s="4"/>
      <c r="N45" s="6"/>
      <c r="Q45" s="4"/>
    </row>
    <row r="46" spans="1:14" ht="13.5" customHeight="1">
      <c r="A46" s="8"/>
      <c r="B46" s="11"/>
      <c r="C46" s="1"/>
      <c r="D46" s="1"/>
      <c r="E46" s="109"/>
      <c r="F46" s="109"/>
      <c r="G46" s="109"/>
      <c r="H46" s="109"/>
      <c r="J46" s="109"/>
      <c r="K46" s="109"/>
      <c r="L46" s="4"/>
      <c r="N46" s="6"/>
    </row>
    <row r="47" spans="1:19" ht="13.5" customHeight="1" thickBot="1">
      <c r="A47" s="8"/>
      <c r="B47" s="10"/>
      <c r="C47" s="10" t="s">
        <v>142</v>
      </c>
      <c r="D47" s="1"/>
      <c r="E47" s="123">
        <f>(E40/89836)*100</f>
        <v>-2.9386882764148003</v>
      </c>
      <c r="F47" s="109"/>
      <c r="G47" s="123">
        <f>(G40/89837*100)</f>
        <v>-1.075280786312989</v>
      </c>
      <c r="I47" s="123">
        <f>(I40/89836)*100</f>
        <v>-3.016608041319738</v>
      </c>
      <c r="K47" s="123">
        <f>(K40/89837)*100</f>
        <v>-3.418413348620279</v>
      </c>
      <c r="N47" s="6"/>
      <c r="O47" s="2">
        <v>0.2670553806095539</v>
      </c>
      <c r="P47" s="189">
        <f>+I47-O47</f>
        <v>-3.283663421929292</v>
      </c>
      <c r="Q47" s="12">
        <f>(Q40/89868)*100</f>
        <v>1.1583656028842302</v>
      </c>
      <c r="R47" s="12">
        <f>(R40/89868)*100</f>
        <v>-0.6376018159967953</v>
      </c>
      <c r="S47" s="12">
        <f>(S40/89868)*100</f>
        <v>1.7959674188810255</v>
      </c>
    </row>
    <row r="48" spans="1:14" ht="13.5" customHeight="1" thickTop="1">
      <c r="A48" s="8"/>
      <c r="B48" s="9"/>
      <c r="C48" s="1"/>
      <c r="D48" s="1"/>
      <c r="I48" s="109"/>
      <c r="M48" s="5"/>
      <c r="N48" s="6"/>
    </row>
    <row r="49" spans="1:14" ht="13.5" customHeight="1">
      <c r="A49" s="8"/>
      <c r="B49" s="9"/>
      <c r="C49" s="9"/>
      <c r="D49" s="1"/>
      <c r="I49" s="109"/>
      <c r="M49" s="5"/>
      <c r="N49" s="6"/>
    </row>
    <row r="50" spans="1:14" ht="13.5" customHeight="1">
      <c r="A50" s="8"/>
      <c r="B50" s="9"/>
      <c r="C50" s="1"/>
      <c r="D50" s="1"/>
      <c r="I50" s="109"/>
      <c r="M50" s="5"/>
      <c r="N50" s="6"/>
    </row>
    <row r="51" spans="1:14" ht="13.5" customHeight="1">
      <c r="A51" s="8"/>
      <c r="B51" s="9"/>
      <c r="C51" s="1"/>
      <c r="D51" s="9"/>
      <c r="I51" s="109"/>
      <c r="K51" s="109"/>
      <c r="M51" s="5"/>
      <c r="N51" s="6"/>
    </row>
    <row r="52" spans="1:14" ht="13.5" customHeight="1">
      <c r="A52" s="8"/>
      <c r="B52" s="9"/>
      <c r="C52" s="1"/>
      <c r="D52" s="10"/>
      <c r="E52" s="105"/>
      <c r="F52" s="105"/>
      <c r="I52" s="109"/>
      <c r="K52" s="109"/>
      <c r="L52" s="17"/>
      <c r="M52" s="192"/>
      <c r="N52" s="6"/>
    </row>
    <row r="53" spans="1:14" ht="13.5" customHeight="1">
      <c r="A53" s="8"/>
      <c r="B53" s="9"/>
      <c r="C53" s="1"/>
      <c r="D53" s="10"/>
      <c r="E53" s="105"/>
      <c r="F53" s="105"/>
      <c r="I53" s="109"/>
      <c r="K53" s="109"/>
      <c r="L53" s="17"/>
      <c r="M53" s="192"/>
      <c r="N53" s="6"/>
    </row>
    <row r="54" spans="1:14" ht="13.5" customHeight="1">
      <c r="A54" s="8"/>
      <c r="B54" s="9"/>
      <c r="C54" s="1"/>
      <c r="D54" s="13"/>
      <c r="E54" s="105"/>
      <c r="F54" s="105"/>
      <c r="I54" s="109"/>
      <c r="K54" s="109"/>
      <c r="L54" s="17"/>
      <c r="M54" s="192"/>
      <c r="N54" s="6"/>
    </row>
    <row r="55" spans="1:14" ht="13.5" customHeight="1">
      <c r="A55" s="8"/>
      <c r="B55" s="9"/>
      <c r="C55" s="1"/>
      <c r="D55" s="211" t="s">
        <v>121</v>
      </c>
      <c r="E55" s="211"/>
      <c r="F55" s="211"/>
      <c r="G55" s="211"/>
      <c r="H55" s="211"/>
      <c r="I55" s="211"/>
      <c r="J55" s="211"/>
      <c r="K55" s="211"/>
      <c r="L55" s="17"/>
      <c r="M55" s="192"/>
      <c r="N55" s="6"/>
    </row>
    <row r="56" spans="1:14" ht="13.5" customHeight="1">
      <c r="A56" s="8"/>
      <c r="B56" s="9"/>
      <c r="C56" s="1"/>
      <c r="D56" s="211"/>
      <c r="E56" s="211"/>
      <c r="F56" s="211"/>
      <c r="G56" s="211"/>
      <c r="H56" s="211"/>
      <c r="I56" s="211"/>
      <c r="J56" s="211"/>
      <c r="K56" s="211"/>
      <c r="L56" s="17"/>
      <c r="M56" s="192"/>
      <c r="N56" s="6"/>
    </row>
    <row r="57" spans="1:14" ht="13.5" customHeight="1" thickBot="1">
      <c r="A57" s="193"/>
      <c r="B57" s="190"/>
      <c r="C57" s="190"/>
      <c r="D57" s="190"/>
      <c r="E57" s="113"/>
      <c r="F57" s="113"/>
      <c r="G57" s="113"/>
      <c r="H57" s="113"/>
      <c r="I57" s="113"/>
      <c r="J57" s="113"/>
      <c r="K57" s="113"/>
      <c r="L57" s="190"/>
      <c r="M57" s="190"/>
      <c r="N57" s="194"/>
    </row>
    <row r="67" spans="2:10" ht="13.5" customHeight="1">
      <c r="B67" s="208"/>
      <c r="C67" s="209"/>
      <c r="D67" s="209"/>
      <c r="E67" s="209"/>
      <c r="F67" s="209"/>
      <c r="G67" s="209"/>
      <c r="H67" s="209"/>
      <c r="I67" s="209"/>
      <c r="J67" s="209"/>
    </row>
    <row r="68" spans="2:10" ht="13.5" customHeight="1">
      <c r="B68" s="208"/>
      <c r="C68" s="210"/>
      <c r="D68" s="210"/>
      <c r="E68" s="210"/>
      <c r="F68" s="210"/>
      <c r="G68" s="210"/>
      <c r="H68" s="210"/>
      <c r="I68" s="210"/>
      <c r="J68" s="210"/>
    </row>
  </sheetData>
  <sheetProtection/>
  <mergeCells count="12">
    <mergeCell ref="A12:N12"/>
    <mergeCell ref="B67:J67"/>
    <mergeCell ref="B68:J68"/>
    <mergeCell ref="D55:K56"/>
    <mergeCell ref="I15:K15"/>
    <mergeCell ref="E15:G15"/>
    <mergeCell ref="A4:N4"/>
    <mergeCell ref="A5:N5"/>
    <mergeCell ref="A6:N6"/>
    <mergeCell ref="A11:N11"/>
    <mergeCell ref="A10:N10"/>
    <mergeCell ref="A7:N7"/>
  </mergeCells>
  <printOptions horizontalCentered="1"/>
  <pageMargins left="0.68" right="0.68" top="0.75" bottom="0.75" header="0.5" footer="0.5"/>
  <pageSetup fitToHeight="1" fitToWidth="1" horizontalDpi="300" verticalDpi="300" orientation="portrait" paperSize="9" scale="69" r:id="rId4"/>
  <headerFooter alignWithMargins="0">
    <oddFooter>&amp;L&amp;D&amp;C&amp;"Times New Roman,Bold"&amp;9&amp;P</oddFooter>
  </headerFooter>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N71"/>
  <sheetViews>
    <sheetView zoomScale="75" zoomScaleNormal="75" zoomScalePageLayoutView="0" workbookViewId="0" topLeftCell="A20">
      <selection activeCell="H47" sqref="H47"/>
    </sheetView>
  </sheetViews>
  <sheetFormatPr defaultColWidth="9.33203125" defaultRowHeight="13.5" customHeight="1"/>
  <cols>
    <col min="1" max="1" width="3.83203125" style="90" customWidth="1"/>
    <col min="2" max="2" width="3.83203125" style="155" customWidth="1"/>
    <col min="3" max="3" width="3.83203125" style="90" customWidth="1"/>
    <col min="4" max="4" width="61" style="90" customWidth="1"/>
    <col min="5" max="5" width="8.33203125" style="145" customWidth="1"/>
    <col min="6" max="6" width="16.83203125" style="83" customWidth="1"/>
    <col min="7" max="7" width="2.5" style="59" customWidth="1"/>
    <col min="8" max="8" width="17.33203125" style="83" customWidth="1"/>
    <col min="9" max="9" width="2.66015625" style="90" customWidth="1"/>
    <col min="10" max="10" width="9.33203125" style="90" customWidth="1"/>
    <col min="11" max="11" width="12.33203125" style="48" bestFit="1" customWidth="1"/>
    <col min="12" max="14" width="9.33203125" style="59" customWidth="1"/>
    <col min="15" max="16384" width="9.33203125" style="90" customWidth="1"/>
  </cols>
  <sheetData>
    <row r="1" spans="2:9" ht="13.5" customHeight="1" thickBot="1">
      <c r="B1" s="129"/>
      <c r="C1" s="59"/>
      <c r="D1" s="59"/>
      <c r="E1" s="61"/>
      <c r="F1" s="60"/>
      <c r="H1" s="60"/>
      <c r="I1" s="59"/>
    </row>
    <row r="2" spans="1:9" ht="13.5" customHeight="1">
      <c r="A2" s="130"/>
      <c r="B2" s="131"/>
      <c r="C2" s="132"/>
      <c r="D2" s="132"/>
      <c r="E2" s="133"/>
      <c r="F2" s="75"/>
      <c r="G2" s="132"/>
      <c r="H2" s="75"/>
      <c r="I2" s="134"/>
    </row>
    <row r="3" spans="1:9" ht="13.5" customHeight="1">
      <c r="A3" s="135"/>
      <c r="B3" s="129"/>
      <c r="C3" s="59"/>
      <c r="D3" s="59"/>
      <c r="E3" s="61"/>
      <c r="F3" s="60"/>
      <c r="H3" s="60"/>
      <c r="I3" s="136"/>
    </row>
    <row r="4" spans="1:9" ht="18.75" customHeight="1">
      <c r="A4" s="135"/>
      <c r="B4" s="129"/>
      <c r="C4" s="59"/>
      <c r="D4" s="59"/>
      <c r="E4" s="61"/>
      <c r="F4" s="60"/>
      <c r="H4" s="60"/>
      <c r="I4" s="136"/>
    </row>
    <row r="5" spans="1:9" ht="13.5" customHeight="1">
      <c r="A5" s="135"/>
      <c r="B5" s="215" t="s">
        <v>12</v>
      </c>
      <c r="C5" s="216"/>
      <c r="D5" s="216"/>
      <c r="E5" s="216"/>
      <c r="F5" s="216"/>
      <c r="G5" s="216"/>
      <c r="H5" s="216"/>
      <c r="I5" s="217"/>
    </row>
    <row r="6" spans="1:9" ht="13.5" customHeight="1">
      <c r="A6" s="135"/>
      <c r="B6" s="215" t="s">
        <v>11</v>
      </c>
      <c r="C6" s="216"/>
      <c r="D6" s="216"/>
      <c r="E6" s="216"/>
      <c r="F6" s="216"/>
      <c r="G6" s="216"/>
      <c r="H6" s="216"/>
      <c r="I6" s="217"/>
    </row>
    <row r="7" spans="1:13" ht="13.5" customHeight="1">
      <c r="A7" s="135"/>
      <c r="B7" s="215" t="s">
        <v>0</v>
      </c>
      <c r="C7" s="215"/>
      <c r="D7" s="215"/>
      <c r="E7" s="215"/>
      <c r="F7" s="215"/>
      <c r="G7" s="215"/>
      <c r="H7" s="215"/>
      <c r="I7" s="224"/>
      <c r="J7" s="137"/>
      <c r="K7" s="140"/>
      <c r="L7" s="137"/>
      <c r="M7" s="137"/>
    </row>
    <row r="8" spans="1:13" ht="13.5" customHeight="1">
      <c r="A8" s="135"/>
      <c r="B8" s="216" t="s">
        <v>9</v>
      </c>
      <c r="C8" s="215"/>
      <c r="D8" s="215"/>
      <c r="E8" s="215"/>
      <c r="F8" s="215"/>
      <c r="G8" s="215"/>
      <c r="H8" s="215"/>
      <c r="I8" s="224"/>
      <c r="J8" s="137"/>
      <c r="K8" s="140"/>
      <c r="L8" s="137"/>
      <c r="M8" s="137"/>
    </row>
    <row r="9" spans="1:13" ht="13.5" customHeight="1">
      <c r="A9" s="135"/>
      <c r="B9" s="141"/>
      <c r="C9" s="137"/>
      <c r="D9" s="137"/>
      <c r="E9" s="137"/>
      <c r="F9" s="76"/>
      <c r="G9" s="137"/>
      <c r="H9" s="76"/>
      <c r="I9" s="139"/>
      <c r="J9" s="137"/>
      <c r="K9" s="140"/>
      <c r="L9" s="137"/>
      <c r="M9" s="137"/>
    </row>
    <row r="10" spans="1:9" ht="13.5" customHeight="1">
      <c r="A10" s="135"/>
      <c r="B10" s="215" t="s">
        <v>130</v>
      </c>
      <c r="C10" s="216"/>
      <c r="D10" s="216"/>
      <c r="E10" s="216"/>
      <c r="F10" s="216"/>
      <c r="G10" s="216"/>
      <c r="H10" s="216"/>
      <c r="I10" s="217"/>
    </row>
    <row r="11" spans="1:9" ht="13.5" customHeight="1">
      <c r="A11" s="135"/>
      <c r="B11" s="218"/>
      <c r="C11" s="219"/>
      <c r="D11" s="219"/>
      <c r="E11" s="219"/>
      <c r="F11" s="219"/>
      <c r="G11" s="219"/>
      <c r="H11" s="219"/>
      <c r="I11" s="220"/>
    </row>
    <row r="12" spans="1:9" ht="13.5" customHeight="1">
      <c r="A12" s="135"/>
      <c r="B12" s="142"/>
      <c r="C12" s="59"/>
      <c r="D12" s="59"/>
      <c r="E12" s="61"/>
      <c r="F12" s="76"/>
      <c r="H12" s="77"/>
      <c r="I12" s="136"/>
    </row>
    <row r="13" spans="1:9" ht="13.5" customHeight="1">
      <c r="A13" s="135"/>
      <c r="B13" s="142"/>
      <c r="C13" s="59"/>
      <c r="D13" s="59"/>
      <c r="E13" s="61"/>
      <c r="F13" s="77" t="s">
        <v>5</v>
      </c>
      <c r="H13" s="77" t="s">
        <v>77</v>
      </c>
      <c r="I13" s="136"/>
    </row>
    <row r="14" spans="1:14" s="145" customFormat="1" ht="13.5" customHeight="1">
      <c r="A14" s="143"/>
      <c r="B14" s="138"/>
      <c r="C14" s="61"/>
      <c r="D14" s="61"/>
      <c r="E14" s="61"/>
      <c r="F14" s="77" t="s">
        <v>60</v>
      </c>
      <c r="G14" s="138"/>
      <c r="H14" s="77" t="s">
        <v>61</v>
      </c>
      <c r="I14" s="144"/>
      <c r="K14" s="53"/>
      <c r="L14" s="61"/>
      <c r="M14" s="61"/>
      <c r="N14" s="61"/>
    </row>
    <row r="15" spans="1:14" s="145" customFormat="1" ht="13.5" customHeight="1">
      <c r="A15" s="143"/>
      <c r="B15" s="138"/>
      <c r="C15" s="61"/>
      <c r="D15" s="61"/>
      <c r="E15" s="61"/>
      <c r="F15" s="77" t="s">
        <v>62</v>
      </c>
      <c r="G15" s="138"/>
      <c r="H15" s="77" t="s">
        <v>63</v>
      </c>
      <c r="I15" s="144"/>
      <c r="K15" s="53"/>
      <c r="L15" s="61"/>
      <c r="M15" s="61"/>
      <c r="N15" s="61"/>
    </row>
    <row r="16" spans="1:9" ht="13.5" customHeight="1">
      <c r="A16" s="135"/>
      <c r="B16" s="129"/>
      <c r="C16" s="59"/>
      <c r="D16" s="59"/>
      <c r="E16" s="61"/>
      <c r="F16" s="78">
        <f>pnl!E21</f>
        <v>40482</v>
      </c>
      <c r="G16" s="78"/>
      <c r="H16" s="78">
        <v>40117</v>
      </c>
      <c r="I16" s="136"/>
    </row>
    <row r="17" spans="1:9" ht="13.5" customHeight="1">
      <c r="A17" s="135"/>
      <c r="B17" s="129"/>
      <c r="C17" s="59"/>
      <c r="D17" s="59"/>
      <c r="E17" s="61" t="s">
        <v>36</v>
      </c>
      <c r="F17" s="77" t="s">
        <v>1</v>
      </c>
      <c r="G17" s="138"/>
      <c r="H17" s="77" t="s">
        <v>1</v>
      </c>
      <c r="I17" s="136"/>
    </row>
    <row r="18" spans="1:9" ht="13.5" customHeight="1">
      <c r="A18" s="135"/>
      <c r="B18" s="129"/>
      <c r="C18" s="59"/>
      <c r="D18" s="59"/>
      <c r="E18" s="61"/>
      <c r="F18" s="77"/>
      <c r="G18" s="138"/>
      <c r="H18" s="77"/>
      <c r="I18" s="136"/>
    </row>
    <row r="19" spans="1:9" ht="13.5" customHeight="1">
      <c r="A19" s="135"/>
      <c r="B19" s="59" t="s">
        <v>75</v>
      </c>
      <c r="C19" s="59"/>
      <c r="D19" s="59"/>
      <c r="E19" s="61"/>
      <c r="F19" s="53"/>
      <c r="G19" s="53"/>
      <c r="H19" s="53"/>
      <c r="I19" s="136"/>
    </row>
    <row r="20" spans="1:9" ht="13.5" customHeight="1">
      <c r="A20" s="135"/>
      <c r="B20" s="129"/>
      <c r="C20" s="59" t="s">
        <v>16</v>
      </c>
      <c r="D20" s="59"/>
      <c r="E20" s="61">
        <v>10</v>
      </c>
      <c r="F20" s="48">
        <v>42190</v>
      </c>
      <c r="G20" s="48"/>
      <c r="H20" s="48">
        <v>44085</v>
      </c>
      <c r="I20" s="136"/>
    </row>
    <row r="21" spans="1:9" ht="13.5" customHeight="1">
      <c r="A21" s="135"/>
      <c r="B21" s="129"/>
      <c r="C21" s="59" t="s">
        <v>74</v>
      </c>
      <c r="D21" s="59"/>
      <c r="E21" s="61"/>
      <c r="F21" s="48">
        <v>4843</v>
      </c>
      <c r="G21" s="48"/>
      <c r="H21" s="48">
        <v>4947</v>
      </c>
      <c r="I21" s="136"/>
    </row>
    <row r="22" spans="1:9" ht="13.5" customHeight="1" hidden="1">
      <c r="A22" s="135"/>
      <c r="B22" s="129"/>
      <c r="C22" s="59" t="s">
        <v>78</v>
      </c>
      <c r="D22" s="59"/>
      <c r="E22" s="61"/>
      <c r="F22" s="48">
        <v>0</v>
      </c>
      <c r="G22" s="48"/>
      <c r="H22" s="48">
        <v>0</v>
      </c>
      <c r="I22" s="136"/>
    </row>
    <row r="23" spans="1:9" ht="13.5" customHeight="1">
      <c r="A23" s="135"/>
      <c r="B23" s="129"/>
      <c r="C23" s="59"/>
      <c r="D23" s="59"/>
      <c r="E23" s="61"/>
      <c r="F23" s="48"/>
      <c r="G23" s="48"/>
      <c r="H23" s="48"/>
      <c r="I23" s="136"/>
    </row>
    <row r="24" spans="1:9" ht="13.5" customHeight="1">
      <c r="A24" s="135"/>
      <c r="B24" s="129"/>
      <c r="C24" s="59" t="s">
        <v>76</v>
      </c>
      <c r="D24" s="59"/>
      <c r="E24" s="61"/>
      <c r="F24" s="79">
        <f>SUM(F20:F23)</f>
        <v>47033</v>
      </c>
      <c r="G24" s="48"/>
      <c r="H24" s="79">
        <f>SUM(H20:H23)</f>
        <v>49032</v>
      </c>
      <c r="I24" s="136"/>
    </row>
    <row r="25" spans="1:9" ht="13.5" customHeight="1">
      <c r="A25" s="135"/>
      <c r="B25" s="129"/>
      <c r="C25" s="59"/>
      <c r="D25" s="59"/>
      <c r="E25" s="61"/>
      <c r="F25" s="48"/>
      <c r="G25" s="48"/>
      <c r="H25" s="48"/>
      <c r="I25" s="136"/>
    </row>
    <row r="26" spans="1:9" ht="13.5" customHeight="1">
      <c r="A26" s="135"/>
      <c r="B26" s="129"/>
      <c r="C26" s="97" t="s">
        <v>17</v>
      </c>
      <c r="D26" s="59"/>
      <c r="E26" s="61"/>
      <c r="F26" s="48">
        <v>11434</v>
      </c>
      <c r="G26" s="48"/>
      <c r="H26" s="48">
        <v>7988</v>
      </c>
      <c r="I26" s="136"/>
    </row>
    <row r="27" spans="1:12" ht="13.5" customHeight="1">
      <c r="A27" s="135"/>
      <c r="B27" s="129"/>
      <c r="C27" s="97" t="s">
        <v>105</v>
      </c>
      <c r="D27" s="59"/>
      <c r="E27" s="61"/>
      <c r="F27" s="48">
        <f>10861+396</f>
        <v>11257</v>
      </c>
      <c r="G27" s="48"/>
      <c r="H27" s="48">
        <v>5691</v>
      </c>
      <c r="I27" s="136"/>
      <c r="J27" s="83"/>
      <c r="L27" s="60"/>
    </row>
    <row r="28" spans="1:9" ht="13.5" customHeight="1">
      <c r="A28" s="135"/>
      <c r="B28" s="129"/>
      <c r="C28" s="59" t="s">
        <v>104</v>
      </c>
      <c r="D28" s="59"/>
      <c r="E28" s="61"/>
      <c r="F28" s="48">
        <v>263</v>
      </c>
      <c r="G28" s="48"/>
      <c r="H28" s="48">
        <v>256</v>
      </c>
      <c r="I28" s="136"/>
    </row>
    <row r="29" spans="1:9" ht="13.5" customHeight="1">
      <c r="A29" s="135"/>
      <c r="B29" s="129"/>
      <c r="C29" s="59" t="s">
        <v>18</v>
      </c>
      <c r="D29" s="59"/>
      <c r="E29" s="61"/>
      <c r="F29" s="48">
        <v>2902</v>
      </c>
      <c r="G29" s="48"/>
      <c r="H29" s="48">
        <v>11245</v>
      </c>
      <c r="I29" s="136"/>
    </row>
    <row r="30" spans="1:9" ht="13.5" customHeight="1">
      <c r="A30" s="135"/>
      <c r="B30" s="129"/>
      <c r="C30" s="146"/>
      <c r="D30" s="59"/>
      <c r="E30" s="61"/>
      <c r="F30" s="48"/>
      <c r="G30" s="48"/>
      <c r="H30" s="48"/>
      <c r="I30" s="136"/>
    </row>
    <row r="31" spans="1:9" ht="13.5" customHeight="1">
      <c r="A31" s="135"/>
      <c r="B31" s="129"/>
      <c r="C31" s="59" t="s">
        <v>79</v>
      </c>
      <c r="D31" s="59"/>
      <c r="E31" s="147"/>
      <c r="F31" s="79">
        <f>SUM(F26:F30)</f>
        <v>25856</v>
      </c>
      <c r="G31" s="48"/>
      <c r="H31" s="79">
        <f>SUM(H26:H30)</f>
        <v>25180</v>
      </c>
      <c r="I31" s="136"/>
    </row>
    <row r="32" spans="1:9" ht="13.5" customHeight="1">
      <c r="A32" s="135"/>
      <c r="B32" s="129"/>
      <c r="C32" s="59"/>
      <c r="D32" s="59"/>
      <c r="E32" s="147"/>
      <c r="F32" s="48"/>
      <c r="G32" s="48"/>
      <c r="H32" s="48"/>
      <c r="I32" s="136"/>
    </row>
    <row r="33" spans="1:9" ht="13.5" customHeight="1" thickBot="1">
      <c r="A33" s="135"/>
      <c r="B33" s="129" t="s">
        <v>80</v>
      </c>
      <c r="C33" s="59"/>
      <c r="D33" s="59"/>
      <c r="E33" s="147"/>
      <c r="F33" s="148">
        <f>+F31+F24</f>
        <v>72889</v>
      </c>
      <c r="G33" s="48"/>
      <c r="H33" s="148">
        <f>+H31+H24</f>
        <v>74212</v>
      </c>
      <c r="I33" s="136"/>
    </row>
    <row r="34" spans="1:9" ht="13.5" customHeight="1" thickTop="1">
      <c r="A34" s="135"/>
      <c r="B34" s="129"/>
      <c r="C34" s="59"/>
      <c r="D34" s="59"/>
      <c r="E34" s="147"/>
      <c r="F34" s="48"/>
      <c r="G34" s="48"/>
      <c r="H34" s="48"/>
      <c r="I34" s="136"/>
    </row>
    <row r="35" spans="1:9" ht="13.5" customHeight="1">
      <c r="A35" s="135"/>
      <c r="B35" s="59" t="s">
        <v>81</v>
      </c>
      <c r="C35" s="59"/>
      <c r="D35" s="59"/>
      <c r="E35" s="61"/>
      <c r="F35" s="48"/>
      <c r="G35" s="48"/>
      <c r="H35" s="48"/>
      <c r="I35" s="136"/>
    </row>
    <row r="36" spans="1:9" ht="13.5" customHeight="1">
      <c r="A36" s="135"/>
      <c r="B36" s="129"/>
      <c r="C36" s="59" t="s">
        <v>3</v>
      </c>
      <c r="D36" s="59"/>
      <c r="E36" s="61"/>
      <c r="F36" s="80">
        <f>+'eq'!D35</f>
        <v>45844</v>
      </c>
      <c r="G36" s="48"/>
      <c r="H36" s="80">
        <f>+'eq'!D55</f>
        <v>45844</v>
      </c>
      <c r="I36" s="136"/>
    </row>
    <row r="37" spans="1:9" ht="13.5" customHeight="1">
      <c r="A37" s="135"/>
      <c r="B37" s="129"/>
      <c r="C37" s="59" t="s">
        <v>56</v>
      </c>
      <c r="D37" s="59"/>
      <c r="E37" s="61"/>
      <c r="F37" s="80">
        <v>-889</v>
      </c>
      <c r="G37" s="48"/>
      <c r="H37" s="80">
        <v>-888</v>
      </c>
      <c r="I37" s="136"/>
    </row>
    <row r="38" spans="1:10" ht="13.5" customHeight="1">
      <c r="A38" s="135"/>
      <c r="B38" s="129"/>
      <c r="C38" s="59" t="s">
        <v>29</v>
      </c>
      <c r="D38" s="59"/>
      <c r="E38" s="61"/>
      <c r="F38" s="48">
        <f>+'eq'!F35+'eq'!J35+'eq'!L35</f>
        <v>17760</v>
      </c>
      <c r="G38" s="48"/>
      <c r="H38" s="48">
        <f>+'eq'!F55+'eq'!J55+'eq'!L55</f>
        <v>21409</v>
      </c>
      <c r="I38" s="136"/>
      <c r="J38" s="83"/>
    </row>
    <row r="39" spans="1:9" ht="13.5" customHeight="1">
      <c r="A39" s="135"/>
      <c r="B39" s="129"/>
      <c r="C39" s="59"/>
      <c r="D39" s="59"/>
      <c r="E39" s="61"/>
      <c r="F39" s="60"/>
      <c r="H39" s="175"/>
      <c r="I39" s="136"/>
    </row>
    <row r="40" spans="1:9" ht="13.5" customHeight="1">
      <c r="A40" s="135"/>
      <c r="B40" s="129"/>
      <c r="C40" s="59" t="s">
        <v>99</v>
      </c>
      <c r="D40" s="128"/>
      <c r="E40" s="61"/>
      <c r="F40" s="86">
        <f>SUM(F36:F39)</f>
        <v>62715</v>
      </c>
      <c r="G40" s="48"/>
      <c r="H40" s="48">
        <f>SUM(H36:H39)</f>
        <v>66365</v>
      </c>
      <c r="I40" s="136"/>
    </row>
    <row r="41" spans="1:9" ht="13.5" customHeight="1">
      <c r="A41" s="135"/>
      <c r="B41" s="129"/>
      <c r="C41" s="59"/>
      <c r="D41" s="59"/>
      <c r="E41" s="61"/>
      <c r="F41" s="48"/>
      <c r="G41" s="48"/>
      <c r="H41" s="48"/>
      <c r="I41" s="136"/>
    </row>
    <row r="42" spans="1:9" ht="12.75" customHeight="1">
      <c r="A42" s="135"/>
      <c r="B42" s="129"/>
      <c r="C42" s="59" t="s">
        <v>2</v>
      </c>
      <c r="D42" s="59"/>
      <c r="E42" s="61"/>
      <c r="F42" s="48">
        <f>+'eq'!Q35</f>
        <v>899</v>
      </c>
      <c r="G42" s="48"/>
      <c r="H42" s="48">
        <f>+'eq'!Q55</f>
        <v>708</v>
      </c>
      <c r="I42" s="136"/>
    </row>
    <row r="43" spans="1:9" ht="12.75" customHeight="1">
      <c r="A43" s="135"/>
      <c r="B43" s="129"/>
      <c r="C43" s="59"/>
      <c r="D43" s="59"/>
      <c r="E43" s="61"/>
      <c r="F43" s="48"/>
      <c r="G43" s="48"/>
      <c r="H43" s="48"/>
      <c r="I43" s="136"/>
    </row>
    <row r="44" spans="1:9" ht="12.75" customHeight="1">
      <c r="A44" s="135"/>
      <c r="B44" s="59" t="s">
        <v>82</v>
      </c>
      <c r="C44" s="59"/>
      <c r="D44" s="59"/>
      <c r="E44" s="61"/>
      <c r="F44" s="79">
        <f>+F42+F40</f>
        <v>63614</v>
      </c>
      <c r="G44" s="48"/>
      <c r="H44" s="79">
        <f>SUM(H40:H43)</f>
        <v>67073</v>
      </c>
      <c r="I44" s="136"/>
    </row>
    <row r="45" spans="1:9" ht="12.75" customHeight="1">
      <c r="A45" s="135"/>
      <c r="B45" s="129"/>
      <c r="C45" s="59"/>
      <c r="D45" s="59"/>
      <c r="E45" s="61"/>
      <c r="F45" s="48"/>
      <c r="G45" s="48"/>
      <c r="H45" s="48"/>
      <c r="I45" s="136"/>
    </row>
    <row r="46" spans="1:9" ht="12.75" customHeight="1">
      <c r="A46" s="135"/>
      <c r="B46" s="129" t="s">
        <v>83</v>
      </c>
      <c r="C46" s="59"/>
      <c r="D46" s="59"/>
      <c r="E46" s="61"/>
      <c r="F46" s="48"/>
      <c r="G46" s="48"/>
      <c r="H46" s="48"/>
      <c r="I46" s="136"/>
    </row>
    <row r="47" spans="1:9" ht="12.75" customHeight="1">
      <c r="A47" s="135"/>
      <c r="B47" s="129"/>
      <c r="C47" s="59" t="s">
        <v>106</v>
      </c>
      <c r="D47" s="59"/>
      <c r="E47" s="61"/>
      <c r="F47" s="48">
        <v>0</v>
      </c>
      <c r="G47" s="48"/>
      <c r="H47" s="48">
        <v>580</v>
      </c>
      <c r="I47" s="136"/>
    </row>
    <row r="48" spans="1:9" ht="13.5" customHeight="1">
      <c r="A48" s="135"/>
      <c r="B48" s="129"/>
      <c r="C48" s="59" t="s">
        <v>109</v>
      </c>
      <c r="D48" s="59"/>
      <c r="E48" s="61">
        <v>22</v>
      </c>
      <c r="F48" s="48">
        <v>418</v>
      </c>
      <c r="G48" s="48"/>
      <c r="H48" s="48">
        <v>116</v>
      </c>
      <c r="I48" s="136"/>
    </row>
    <row r="49" spans="1:10" ht="13.5" customHeight="1">
      <c r="A49" s="135"/>
      <c r="B49" s="129"/>
      <c r="C49" s="59" t="s">
        <v>51</v>
      </c>
      <c r="D49" s="59"/>
      <c r="E49" s="61"/>
      <c r="F49" s="80">
        <v>71</v>
      </c>
      <c r="G49" s="48"/>
      <c r="H49" s="80">
        <v>82</v>
      </c>
      <c r="I49" s="136"/>
      <c r="J49" s="83"/>
    </row>
    <row r="50" spans="1:9" ht="13.5" customHeight="1">
      <c r="A50" s="135"/>
      <c r="B50" s="129"/>
      <c r="C50" s="59"/>
      <c r="D50" s="59"/>
      <c r="E50" s="61"/>
      <c r="F50" s="48"/>
      <c r="G50" s="48"/>
      <c r="H50" s="48"/>
      <c r="I50" s="136"/>
    </row>
    <row r="51" spans="1:10" ht="13.5" customHeight="1">
      <c r="A51" s="135"/>
      <c r="B51" s="129"/>
      <c r="C51" s="59" t="s">
        <v>84</v>
      </c>
      <c r="D51" s="59"/>
      <c r="E51" s="61"/>
      <c r="F51" s="79">
        <f>SUM(F47:F50)</f>
        <v>489</v>
      </c>
      <c r="G51" s="48"/>
      <c r="H51" s="79">
        <f>SUM(H47:H50)</f>
        <v>778</v>
      </c>
      <c r="I51" s="136"/>
      <c r="J51" s="83"/>
    </row>
    <row r="52" spans="1:9" ht="13.5" customHeight="1">
      <c r="A52" s="135"/>
      <c r="B52" s="129"/>
      <c r="C52" s="146"/>
      <c r="D52" s="59"/>
      <c r="E52" s="61"/>
      <c r="F52" s="48"/>
      <c r="G52" s="48"/>
      <c r="H52" s="48"/>
      <c r="I52" s="136"/>
    </row>
    <row r="53" spans="1:10" ht="13.5" customHeight="1">
      <c r="A53" s="135"/>
      <c r="B53" s="129"/>
      <c r="C53" s="59" t="s">
        <v>106</v>
      </c>
      <c r="D53" s="59"/>
      <c r="E53" s="61"/>
      <c r="F53" s="48">
        <f>5334+3091</f>
        <v>8425</v>
      </c>
      <c r="G53" s="48"/>
      <c r="H53" s="48">
        <v>5883</v>
      </c>
      <c r="I53" s="136"/>
      <c r="J53" s="83"/>
    </row>
    <row r="54" spans="1:12" ht="13.5" customHeight="1">
      <c r="A54" s="135"/>
      <c r="B54" s="129"/>
      <c r="C54" s="59" t="s">
        <v>109</v>
      </c>
      <c r="D54" s="59"/>
      <c r="E54" s="61">
        <v>22</v>
      </c>
      <c r="F54" s="48">
        <v>361</v>
      </c>
      <c r="G54" s="48"/>
      <c r="H54" s="48">
        <v>478</v>
      </c>
      <c r="I54" s="136"/>
      <c r="J54" s="83"/>
      <c r="L54" s="60"/>
    </row>
    <row r="55" spans="1:9" ht="13.5" customHeight="1">
      <c r="A55" s="135"/>
      <c r="B55" s="129"/>
      <c r="C55" s="146"/>
      <c r="D55" s="59"/>
      <c r="E55" s="61"/>
      <c r="F55" s="48"/>
      <c r="G55" s="48"/>
      <c r="H55" s="48"/>
      <c r="I55" s="136"/>
    </row>
    <row r="56" spans="1:10" ht="13.5" customHeight="1">
      <c r="A56" s="135"/>
      <c r="B56" s="129"/>
      <c r="C56" s="59" t="s">
        <v>85</v>
      </c>
      <c r="D56" s="59"/>
      <c r="E56" s="61"/>
      <c r="F56" s="79">
        <f>SUM(F53:F55)</f>
        <v>8786</v>
      </c>
      <c r="G56" s="48"/>
      <c r="H56" s="79">
        <f>SUM(H53:H55)</f>
        <v>6361</v>
      </c>
      <c r="I56" s="136"/>
      <c r="J56" s="83"/>
    </row>
    <row r="57" spans="1:9" ht="13.5" customHeight="1">
      <c r="A57" s="135"/>
      <c r="B57" s="129"/>
      <c r="C57" s="146"/>
      <c r="D57" s="59"/>
      <c r="E57" s="61"/>
      <c r="F57" s="48"/>
      <c r="G57" s="48"/>
      <c r="H57" s="48"/>
      <c r="I57" s="136"/>
    </row>
    <row r="58" spans="1:10" ht="13.5" customHeight="1">
      <c r="A58" s="135"/>
      <c r="B58" s="59" t="s">
        <v>86</v>
      </c>
      <c r="C58" s="146"/>
      <c r="D58" s="59"/>
      <c r="E58" s="61"/>
      <c r="F58" s="55">
        <f>+F56+F51</f>
        <v>9275</v>
      </c>
      <c r="G58" s="48"/>
      <c r="H58" s="55">
        <f>+H51+H56</f>
        <v>7139</v>
      </c>
      <c r="I58" s="136"/>
      <c r="J58" s="83"/>
    </row>
    <row r="59" spans="1:9" ht="13.5" customHeight="1">
      <c r="A59" s="135"/>
      <c r="B59" s="129"/>
      <c r="C59" s="146"/>
      <c r="D59" s="59"/>
      <c r="E59" s="61"/>
      <c r="F59" s="48"/>
      <c r="G59" s="48"/>
      <c r="H59" s="48"/>
      <c r="I59" s="136"/>
    </row>
    <row r="60" spans="1:9" ht="13.5" customHeight="1" thickBot="1">
      <c r="A60" s="135"/>
      <c r="B60" s="129" t="s">
        <v>87</v>
      </c>
      <c r="C60" s="146"/>
      <c r="D60" s="59"/>
      <c r="E60" s="61"/>
      <c r="F60" s="148">
        <f>+F58+F44</f>
        <v>72889</v>
      </c>
      <c r="G60" s="48"/>
      <c r="H60" s="148">
        <f>+H44+H58</f>
        <v>74212</v>
      </c>
      <c r="I60" s="136"/>
    </row>
    <row r="61" spans="1:9" ht="13.5" customHeight="1" thickTop="1">
      <c r="A61" s="135"/>
      <c r="B61" s="129"/>
      <c r="C61" s="146"/>
      <c r="D61" s="59"/>
      <c r="E61" s="61"/>
      <c r="F61" s="60"/>
      <c r="H61" s="60"/>
      <c r="I61" s="136"/>
    </row>
    <row r="62" spans="1:11" ht="13.5" customHeight="1" thickBot="1">
      <c r="A62" s="135"/>
      <c r="B62" s="59" t="s">
        <v>98</v>
      </c>
      <c r="C62" s="59"/>
      <c r="D62" s="59"/>
      <c r="E62" s="61"/>
      <c r="F62" s="81">
        <f>F40/89836</f>
        <v>0.6981054365733114</v>
      </c>
      <c r="H62" s="81">
        <f>H40/89837</f>
        <v>0.7387268052138873</v>
      </c>
      <c r="I62" s="136"/>
      <c r="K62" s="149"/>
    </row>
    <row r="63" spans="1:9" ht="13.5" customHeight="1" thickTop="1">
      <c r="A63" s="135"/>
      <c r="B63" s="129"/>
      <c r="C63" s="59"/>
      <c r="D63" s="59"/>
      <c r="E63" s="61"/>
      <c r="F63" s="48"/>
      <c r="H63" s="48"/>
      <c r="I63" s="136"/>
    </row>
    <row r="64" spans="1:9" ht="13.5" customHeight="1">
      <c r="A64" s="135"/>
      <c r="B64" s="129"/>
      <c r="C64" s="59"/>
      <c r="D64" s="59"/>
      <c r="E64" s="61"/>
      <c r="F64" s="48"/>
      <c r="H64" s="48"/>
      <c r="I64" s="136"/>
    </row>
    <row r="65" spans="1:9" ht="13.5" customHeight="1">
      <c r="A65" s="135"/>
      <c r="B65" s="221" t="s">
        <v>118</v>
      </c>
      <c r="C65" s="222"/>
      <c r="D65" s="222"/>
      <c r="E65" s="222"/>
      <c r="F65" s="222"/>
      <c r="G65" s="222"/>
      <c r="H65" s="222"/>
      <c r="I65" s="223"/>
    </row>
    <row r="66" spans="1:9" ht="13.5" customHeight="1">
      <c r="A66" s="135"/>
      <c r="B66" s="222"/>
      <c r="C66" s="222"/>
      <c r="D66" s="222"/>
      <c r="E66" s="222"/>
      <c r="F66" s="222"/>
      <c r="G66" s="222"/>
      <c r="H66" s="222"/>
      <c r="I66" s="223"/>
    </row>
    <row r="67" spans="1:9" ht="13.5" customHeight="1">
      <c r="A67" s="135"/>
      <c r="B67" s="222"/>
      <c r="C67" s="222"/>
      <c r="D67" s="222"/>
      <c r="E67" s="222"/>
      <c r="F67" s="222"/>
      <c r="G67" s="222"/>
      <c r="H67" s="222"/>
      <c r="I67" s="223"/>
    </row>
    <row r="68" spans="1:9" ht="13.5" customHeight="1" thickBot="1">
      <c r="A68" s="150"/>
      <c r="B68" s="151"/>
      <c r="C68" s="152"/>
      <c r="D68" s="152"/>
      <c r="E68" s="153"/>
      <c r="F68" s="82"/>
      <c r="G68" s="152"/>
      <c r="H68" s="82"/>
      <c r="I68" s="154"/>
    </row>
    <row r="71" ht="13.5" customHeight="1">
      <c r="G71" s="156"/>
    </row>
  </sheetData>
  <sheetProtection/>
  <mergeCells count="7">
    <mergeCell ref="B10:I10"/>
    <mergeCell ref="B11:I11"/>
    <mergeCell ref="B65:I67"/>
    <mergeCell ref="B5:I5"/>
    <mergeCell ref="B6:I6"/>
    <mergeCell ref="B7:I7"/>
    <mergeCell ref="B8:I8"/>
  </mergeCells>
  <printOptions horizontalCentered="1"/>
  <pageMargins left="0.7" right="0.7" top="0.75" bottom="0.75" header="0.5" footer="0.5"/>
  <pageSetup fitToHeight="1" fitToWidth="1" horizontalDpi="600" verticalDpi="600" orientation="portrait" paperSize="9" scale="78" r:id="rId2"/>
  <headerFooter alignWithMargins="0">
    <oddFooter>&amp;L&amp;D&amp;C&amp;"Times New Roman,Bold"&amp;9 2</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AG67"/>
  <sheetViews>
    <sheetView zoomScale="75" zoomScaleNormal="75" zoomScalePageLayoutView="0" workbookViewId="0" topLeftCell="A16">
      <selection activeCell="L34" sqref="L34"/>
    </sheetView>
  </sheetViews>
  <sheetFormatPr defaultColWidth="9.33203125" defaultRowHeight="13.5" customHeight="1"/>
  <cols>
    <col min="1" max="1" width="4.66015625" style="65" customWidth="1"/>
    <col min="2" max="2" width="41.33203125" style="30" customWidth="1"/>
    <col min="3" max="3" width="1.66796875" style="30" customWidth="1"/>
    <col min="4" max="4" width="10" style="30" customWidth="1"/>
    <col min="5" max="5" width="1.171875" style="29" customWidth="1"/>
    <col min="6" max="6" width="11.16015625" style="30" customWidth="1"/>
    <col min="7" max="7" width="1.3359375" style="30" customWidth="1"/>
    <col min="8" max="8" width="10.33203125" style="30" customWidth="1"/>
    <col min="9" max="9" width="1.171875" style="29" customWidth="1"/>
    <col min="10" max="10" width="10.83203125" style="30" customWidth="1"/>
    <col min="11" max="11" width="1.5" style="29" customWidth="1"/>
    <col min="12" max="12" width="12" style="30" customWidth="1"/>
    <col min="13" max="13" width="1.171875" style="29" customWidth="1"/>
    <col min="14" max="14" width="13" style="30" customWidth="1"/>
    <col min="15" max="15" width="11.33203125" style="30" hidden="1" customWidth="1"/>
    <col min="16" max="16" width="10.66015625" style="30" hidden="1" customWidth="1"/>
    <col min="17" max="17" width="13" style="30" customWidth="1"/>
    <col min="18" max="18" width="12.66015625" style="30" customWidth="1"/>
    <col min="19" max="19" width="3" style="30" customWidth="1"/>
    <col min="20" max="20" width="1.83203125" style="30" customWidth="1"/>
    <col min="21" max="21" width="9.33203125" style="30" customWidth="1"/>
    <col min="22" max="22" width="10.5" style="28" bestFit="1" customWidth="1"/>
    <col min="23" max="25" width="9.33203125" style="29" customWidth="1"/>
    <col min="26" max="16384" width="9.33203125" style="30" customWidth="1"/>
  </cols>
  <sheetData>
    <row r="1" spans="1:21" ht="13.5" customHeight="1">
      <c r="A1" s="25"/>
      <c r="B1" s="26"/>
      <c r="C1" s="26"/>
      <c r="D1" s="26"/>
      <c r="E1" s="26"/>
      <c r="F1" s="26"/>
      <c r="G1" s="26"/>
      <c r="H1" s="26"/>
      <c r="I1" s="26"/>
      <c r="J1" s="26"/>
      <c r="K1" s="26"/>
      <c r="L1" s="26"/>
      <c r="M1" s="26"/>
      <c r="N1" s="26"/>
      <c r="O1" s="26"/>
      <c r="P1" s="26"/>
      <c r="Q1" s="26"/>
      <c r="R1" s="26"/>
      <c r="S1" s="26"/>
      <c r="T1" s="27"/>
      <c r="U1" s="29"/>
    </row>
    <row r="2" spans="1:21" ht="13.5" customHeight="1">
      <c r="A2" s="31"/>
      <c r="B2" s="29"/>
      <c r="C2" s="29"/>
      <c r="D2" s="29"/>
      <c r="F2" s="29"/>
      <c r="G2" s="29"/>
      <c r="H2" s="29"/>
      <c r="J2" s="29"/>
      <c r="L2" s="29"/>
      <c r="N2" s="29"/>
      <c r="O2" s="29"/>
      <c r="P2" s="29"/>
      <c r="Q2" s="29"/>
      <c r="R2" s="29"/>
      <c r="S2" s="29"/>
      <c r="T2" s="32"/>
      <c r="U2" s="29"/>
    </row>
    <row r="3" spans="1:21" ht="13.5" customHeight="1">
      <c r="A3" s="31"/>
      <c r="B3" s="29"/>
      <c r="C3" s="29"/>
      <c r="D3" s="29"/>
      <c r="F3" s="29"/>
      <c r="G3" s="29"/>
      <c r="H3" s="29"/>
      <c r="J3" s="29"/>
      <c r="L3" s="29"/>
      <c r="N3" s="29"/>
      <c r="O3" s="29"/>
      <c r="P3" s="29"/>
      <c r="Q3" s="29"/>
      <c r="R3" s="29"/>
      <c r="S3" s="29"/>
      <c r="T3" s="32"/>
      <c r="U3" s="29"/>
    </row>
    <row r="4" spans="1:33" ht="13.5" customHeight="1">
      <c r="A4" s="227" t="s">
        <v>48</v>
      </c>
      <c r="B4" s="228"/>
      <c r="C4" s="228"/>
      <c r="D4" s="228"/>
      <c r="E4" s="228"/>
      <c r="F4" s="228"/>
      <c r="G4" s="228"/>
      <c r="H4" s="228"/>
      <c r="I4" s="228"/>
      <c r="J4" s="228"/>
      <c r="K4" s="228"/>
      <c r="L4" s="228"/>
      <c r="M4" s="228"/>
      <c r="N4" s="228"/>
      <c r="O4" s="228"/>
      <c r="P4" s="228"/>
      <c r="Q4" s="228"/>
      <c r="R4" s="228"/>
      <c r="S4" s="228"/>
      <c r="T4" s="229"/>
      <c r="U4" s="33"/>
      <c r="V4" s="34"/>
      <c r="W4" s="30"/>
      <c r="X4" s="30"/>
      <c r="Y4" s="30"/>
      <c r="AD4" s="29"/>
      <c r="AE4" s="29"/>
      <c r="AF4" s="29"/>
      <c r="AG4" s="29"/>
    </row>
    <row r="5" spans="1:33" ht="13.5" customHeight="1">
      <c r="A5" s="227" t="s">
        <v>31</v>
      </c>
      <c r="B5" s="228"/>
      <c r="C5" s="228"/>
      <c r="D5" s="228"/>
      <c r="E5" s="228"/>
      <c r="F5" s="228"/>
      <c r="G5" s="228"/>
      <c r="H5" s="228"/>
      <c r="I5" s="228"/>
      <c r="J5" s="228"/>
      <c r="K5" s="228"/>
      <c r="L5" s="228"/>
      <c r="M5" s="228"/>
      <c r="N5" s="228"/>
      <c r="O5" s="228"/>
      <c r="P5" s="228"/>
      <c r="Q5" s="228"/>
      <c r="R5" s="228"/>
      <c r="S5" s="228"/>
      <c r="T5" s="229"/>
      <c r="U5" s="33"/>
      <c r="V5" s="34"/>
      <c r="W5" s="30"/>
      <c r="X5" s="30"/>
      <c r="Y5" s="30"/>
      <c r="AD5" s="29"/>
      <c r="AE5" s="29"/>
      <c r="AF5" s="29"/>
      <c r="AG5" s="29"/>
    </row>
    <row r="6" spans="1:33" ht="13.5" customHeight="1">
      <c r="A6" s="227" t="s">
        <v>0</v>
      </c>
      <c r="B6" s="228"/>
      <c r="C6" s="228"/>
      <c r="D6" s="228"/>
      <c r="E6" s="228"/>
      <c r="F6" s="228"/>
      <c r="G6" s="228"/>
      <c r="H6" s="228"/>
      <c r="I6" s="228"/>
      <c r="J6" s="228"/>
      <c r="K6" s="228"/>
      <c r="L6" s="228"/>
      <c r="M6" s="228"/>
      <c r="N6" s="228"/>
      <c r="O6" s="228"/>
      <c r="P6" s="228"/>
      <c r="Q6" s="228"/>
      <c r="R6" s="228"/>
      <c r="S6" s="228"/>
      <c r="T6" s="229"/>
      <c r="U6" s="33"/>
      <c r="V6" s="34"/>
      <c r="W6" s="30"/>
      <c r="X6" s="30"/>
      <c r="Y6" s="30"/>
      <c r="AC6" s="22"/>
      <c r="AD6" s="22"/>
      <c r="AE6" s="22"/>
      <c r="AF6" s="22"/>
      <c r="AG6" s="29"/>
    </row>
    <row r="7" spans="1:24" ht="13.5" customHeight="1">
      <c r="A7" s="35"/>
      <c r="B7" s="22"/>
      <c r="C7" s="22"/>
      <c r="D7" s="22"/>
      <c r="E7" s="22"/>
      <c r="F7" s="22"/>
      <c r="G7" s="22"/>
      <c r="H7" s="22"/>
      <c r="I7" s="22"/>
      <c r="J7" s="22"/>
      <c r="K7" s="22"/>
      <c r="L7" s="22"/>
      <c r="M7" s="22"/>
      <c r="N7" s="22"/>
      <c r="O7" s="22"/>
      <c r="P7" s="22"/>
      <c r="Q7" s="22"/>
      <c r="R7" s="22"/>
      <c r="S7" s="22"/>
      <c r="T7" s="23"/>
      <c r="U7" s="22"/>
      <c r="V7" s="36"/>
      <c r="W7" s="22"/>
      <c r="X7" s="22"/>
    </row>
    <row r="8" spans="1:33" ht="13.5" customHeight="1">
      <c r="A8" s="230" t="s">
        <v>21</v>
      </c>
      <c r="B8" s="231"/>
      <c r="C8" s="231"/>
      <c r="D8" s="231"/>
      <c r="E8" s="231"/>
      <c r="F8" s="231"/>
      <c r="G8" s="231"/>
      <c r="H8" s="231"/>
      <c r="I8" s="231"/>
      <c r="J8" s="231"/>
      <c r="K8" s="231"/>
      <c r="L8" s="231"/>
      <c r="M8" s="231"/>
      <c r="N8" s="231"/>
      <c r="O8" s="231"/>
      <c r="P8" s="231"/>
      <c r="Q8" s="231"/>
      <c r="R8" s="231"/>
      <c r="S8" s="231"/>
      <c r="T8" s="232"/>
      <c r="U8" s="22"/>
      <c r="V8" s="34"/>
      <c r="W8" s="30"/>
      <c r="X8" s="30"/>
      <c r="Y8" s="30"/>
      <c r="AD8" s="29"/>
      <c r="AE8" s="29"/>
      <c r="AF8" s="29"/>
      <c r="AG8" s="29"/>
    </row>
    <row r="9" spans="1:33" ht="13.5" customHeight="1">
      <c r="A9" s="227" t="s">
        <v>143</v>
      </c>
      <c r="B9" s="228"/>
      <c r="C9" s="228"/>
      <c r="D9" s="228"/>
      <c r="E9" s="228"/>
      <c r="F9" s="228"/>
      <c r="G9" s="228"/>
      <c r="H9" s="228"/>
      <c r="I9" s="228"/>
      <c r="J9" s="228"/>
      <c r="K9" s="228"/>
      <c r="L9" s="228"/>
      <c r="M9" s="228"/>
      <c r="N9" s="228"/>
      <c r="O9" s="228"/>
      <c r="P9" s="228"/>
      <c r="Q9" s="228"/>
      <c r="R9" s="228"/>
      <c r="S9" s="228"/>
      <c r="T9" s="229"/>
      <c r="U9" s="33"/>
      <c r="V9" s="34"/>
      <c r="W9" s="30"/>
      <c r="X9" s="30"/>
      <c r="Y9" s="30"/>
      <c r="AD9" s="29"/>
      <c r="AE9" s="29"/>
      <c r="AF9" s="29"/>
      <c r="AG9" s="29"/>
    </row>
    <row r="10" spans="1:33" ht="13.5" customHeight="1">
      <c r="A10" s="234" t="s">
        <v>88</v>
      </c>
      <c r="B10" s="235"/>
      <c r="C10" s="235"/>
      <c r="D10" s="235"/>
      <c r="E10" s="235"/>
      <c r="F10" s="235"/>
      <c r="G10" s="235"/>
      <c r="H10" s="235"/>
      <c r="I10" s="235"/>
      <c r="J10" s="235"/>
      <c r="K10" s="235"/>
      <c r="L10" s="235"/>
      <c r="M10" s="235"/>
      <c r="N10" s="235"/>
      <c r="O10" s="235"/>
      <c r="P10" s="235"/>
      <c r="Q10" s="235"/>
      <c r="R10" s="235"/>
      <c r="S10" s="235"/>
      <c r="T10" s="236"/>
      <c r="U10" s="37"/>
      <c r="V10" s="34"/>
      <c r="W10" s="30"/>
      <c r="X10" s="30"/>
      <c r="Y10" s="30"/>
      <c r="AD10" s="29"/>
      <c r="AE10" s="29"/>
      <c r="AF10" s="29"/>
      <c r="AG10" s="29"/>
    </row>
    <row r="11" spans="1:33" ht="13.5" customHeight="1">
      <c r="A11" s="67"/>
      <c r="B11" s="37"/>
      <c r="C11" s="37"/>
      <c r="D11" s="37"/>
      <c r="E11" s="37"/>
      <c r="F11" s="37"/>
      <c r="G11" s="37"/>
      <c r="H11" s="37"/>
      <c r="I11" s="37"/>
      <c r="J11" s="37"/>
      <c r="K11" s="37"/>
      <c r="L11" s="37"/>
      <c r="M11" s="37"/>
      <c r="N11" s="37"/>
      <c r="O11" s="37"/>
      <c r="P11" s="37"/>
      <c r="Q11" s="37"/>
      <c r="R11" s="37"/>
      <c r="S11" s="37"/>
      <c r="T11" s="38"/>
      <c r="U11" s="37"/>
      <c r="V11" s="34"/>
      <c r="W11" s="30"/>
      <c r="X11" s="30"/>
      <c r="Y11" s="30"/>
      <c r="AD11" s="29"/>
      <c r="AE11" s="29"/>
      <c r="AF11" s="29"/>
      <c r="AG11" s="29"/>
    </row>
    <row r="12" spans="1:26" ht="13.5" customHeight="1">
      <c r="A12" s="39"/>
      <c r="B12" s="29"/>
      <c r="C12" s="29"/>
      <c r="D12" s="29"/>
      <c r="F12" s="228" t="s">
        <v>22</v>
      </c>
      <c r="G12" s="228"/>
      <c r="H12" s="228"/>
      <c r="I12" s="228"/>
      <c r="J12" s="228"/>
      <c r="K12" s="233"/>
      <c r="L12" s="33" t="s">
        <v>23</v>
      </c>
      <c r="M12" s="40"/>
      <c r="N12" s="29"/>
      <c r="O12" s="29"/>
      <c r="P12" s="29"/>
      <c r="Q12" s="29"/>
      <c r="R12" s="29"/>
      <c r="S12" s="40"/>
      <c r="T12" s="32"/>
      <c r="U12" s="29"/>
      <c r="Z12" s="29"/>
    </row>
    <row r="13" spans="1:26" ht="13.5" customHeight="1">
      <c r="A13" s="39"/>
      <c r="B13" s="29"/>
      <c r="C13" s="29"/>
      <c r="D13" s="29"/>
      <c r="F13" s="237" t="s">
        <v>89</v>
      </c>
      <c r="G13" s="238"/>
      <c r="H13" s="238"/>
      <c r="I13" s="238"/>
      <c r="J13" s="238"/>
      <c r="K13" s="238"/>
      <c r="L13" s="238"/>
      <c r="M13" s="40"/>
      <c r="N13" s="29"/>
      <c r="O13" s="29"/>
      <c r="P13" s="29"/>
      <c r="Q13" s="29"/>
      <c r="R13" s="29"/>
      <c r="S13" s="40"/>
      <c r="T13" s="32"/>
      <c r="U13" s="29"/>
      <c r="Z13" s="29"/>
    </row>
    <row r="14" spans="1:26" ht="13.5" customHeight="1">
      <c r="A14" s="39"/>
      <c r="B14" s="29"/>
      <c r="C14" s="29"/>
      <c r="D14" s="29"/>
      <c r="F14" s="33"/>
      <c r="G14" s="33"/>
      <c r="H14" s="33"/>
      <c r="J14" s="33" t="s">
        <v>33</v>
      </c>
      <c r="L14" s="33"/>
      <c r="M14" s="40"/>
      <c r="N14" s="74"/>
      <c r="O14" s="29"/>
      <c r="P14" s="29"/>
      <c r="Q14" s="29"/>
      <c r="R14" s="29"/>
      <c r="S14" s="40"/>
      <c r="T14" s="32"/>
      <c r="U14" s="29"/>
      <c r="Z14" s="29"/>
    </row>
    <row r="15" spans="1:26" ht="13.5" customHeight="1">
      <c r="A15" s="39"/>
      <c r="B15" s="29"/>
      <c r="C15" s="29"/>
      <c r="D15" s="33" t="s">
        <v>24</v>
      </c>
      <c r="E15" s="33"/>
      <c r="F15" s="33" t="s">
        <v>25</v>
      </c>
      <c r="G15" s="33"/>
      <c r="H15" s="33" t="s">
        <v>53</v>
      </c>
      <c r="I15" s="33"/>
      <c r="J15" s="33" t="s">
        <v>34</v>
      </c>
      <c r="K15" s="33"/>
      <c r="L15" s="33" t="s">
        <v>26</v>
      </c>
      <c r="M15" s="22"/>
      <c r="O15" s="33" t="s">
        <v>69</v>
      </c>
      <c r="P15" s="33"/>
      <c r="Q15" s="33" t="s">
        <v>69</v>
      </c>
      <c r="R15" s="33" t="s">
        <v>30</v>
      </c>
      <c r="S15" s="22"/>
      <c r="T15" s="32"/>
      <c r="U15" s="33"/>
      <c r="Z15" s="29"/>
    </row>
    <row r="16" spans="1:26" s="43" customFormat="1" ht="13.5" customHeight="1">
      <c r="A16" s="24"/>
      <c r="B16" s="40"/>
      <c r="C16" s="40"/>
      <c r="D16" s="33" t="s">
        <v>27</v>
      </c>
      <c r="E16" s="33"/>
      <c r="F16" s="33" t="s">
        <v>28</v>
      </c>
      <c r="G16" s="33"/>
      <c r="H16" s="33" t="s">
        <v>57</v>
      </c>
      <c r="I16" s="33"/>
      <c r="J16" s="33" t="s">
        <v>65</v>
      </c>
      <c r="K16" s="33"/>
      <c r="L16" s="33" t="s">
        <v>100</v>
      </c>
      <c r="M16" s="33"/>
      <c r="N16" s="33" t="s">
        <v>30</v>
      </c>
      <c r="O16" s="33" t="s">
        <v>70</v>
      </c>
      <c r="P16" s="33" t="s">
        <v>30</v>
      </c>
      <c r="Q16" s="33" t="s">
        <v>90</v>
      </c>
      <c r="R16" s="33" t="s">
        <v>91</v>
      </c>
      <c r="S16" s="33"/>
      <c r="T16" s="41"/>
      <c r="U16" s="33"/>
      <c r="V16" s="42"/>
      <c r="W16" s="40"/>
      <c r="X16" s="40"/>
      <c r="Y16" s="40"/>
      <c r="Z16" s="40"/>
    </row>
    <row r="17" spans="1:26" s="43" customFormat="1" ht="13.5" customHeight="1">
      <c r="A17" s="24"/>
      <c r="B17" s="40"/>
      <c r="C17" s="40"/>
      <c r="D17" s="33" t="s">
        <v>1</v>
      </c>
      <c r="E17" s="33"/>
      <c r="F17" s="33" t="str">
        <f>+D17</f>
        <v>RM'000</v>
      </c>
      <c r="G17" s="33"/>
      <c r="H17" s="33" t="str">
        <f>+F17</f>
        <v>RM'000</v>
      </c>
      <c r="I17" s="33"/>
      <c r="J17" s="33" t="s">
        <v>1</v>
      </c>
      <c r="K17" s="33"/>
      <c r="L17" s="33" t="s">
        <v>1</v>
      </c>
      <c r="M17" s="33"/>
      <c r="N17" s="33" t="s">
        <v>1</v>
      </c>
      <c r="O17" s="33" t="s">
        <v>1</v>
      </c>
      <c r="P17" s="33" t="s">
        <v>1</v>
      </c>
      <c r="Q17" s="33" t="s">
        <v>1</v>
      </c>
      <c r="R17" s="33"/>
      <c r="S17" s="33"/>
      <c r="T17" s="41"/>
      <c r="U17" s="33"/>
      <c r="V17" s="42"/>
      <c r="W17" s="40"/>
      <c r="X17" s="40"/>
      <c r="Y17" s="40"/>
      <c r="Z17" s="40"/>
    </row>
    <row r="18" spans="1:26" ht="13.5" customHeight="1">
      <c r="A18" s="31"/>
      <c r="B18" s="29"/>
      <c r="C18" s="29"/>
      <c r="D18" s="29"/>
      <c r="F18" s="29"/>
      <c r="G18" s="29"/>
      <c r="H18" s="29"/>
      <c r="J18" s="29"/>
      <c r="L18" s="29"/>
      <c r="M18" s="44"/>
      <c r="N18" s="44"/>
      <c r="O18" s="44"/>
      <c r="P18" s="44"/>
      <c r="Q18" s="44"/>
      <c r="R18" s="44"/>
      <c r="S18" s="44"/>
      <c r="T18" s="32"/>
      <c r="U18" s="29"/>
      <c r="Z18" s="29"/>
    </row>
    <row r="19" spans="1:26" ht="13.5" customHeight="1">
      <c r="A19" s="31"/>
      <c r="B19" s="52" t="s">
        <v>131</v>
      </c>
      <c r="C19" s="29"/>
      <c r="D19" s="29"/>
      <c r="F19" s="29"/>
      <c r="G19" s="29"/>
      <c r="H19" s="29"/>
      <c r="J19" s="29"/>
      <c r="L19" s="29"/>
      <c r="M19" s="44"/>
      <c r="N19" s="44"/>
      <c r="O19" s="44"/>
      <c r="P19" s="44"/>
      <c r="Q19" s="44"/>
      <c r="R19" s="44"/>
      <c r="S19" s="44"/>
      <c r="T19" s="32"/>
      <c r="U19" s="29"/>
      <c r="Z19" s="29"/>
    </row>
    <row r="20" spans="1:26" ht="13.5" customHeight="1">
      <c r="A20" s="31"/>
      <c r="B20" s="29"/>
      <c r="C20" s="29"/>
      <c r="D20" s="29"/>
      <c r="F20" s="29"/>
      <c r="G20" s="29"/>
      <c r="H20" s="29"/>
      <c r="J20" s="29"/>
      <c r="L20" s="29"/>
      <c r="M20" s="44"/>
      <c r="N20" s="44"/>
      <c r="O20" s="44"/>
      <c r="P20" s="44"/>
      <c r="Q20" s="44"/>
      <c r="R20" s="44"/>
      <c r="S20" s="44"/>
      <c r="T20" s="32"/>
      <c r="U20" s="29"/>
      <c r="Z20" s="29"/>
    </row>
    <row r="21" spans="1:26" ht="13.5" customHeight="1">
      <c r="A21" s="31"/>
      <c r="B21" s="29" t="s">
        <v>119</v>
      </c>
      <c r="C21" s="29"/>
      <c r="D21" s="48">
        <v>45844</v>
      </c>
      <c r="E21" s="48"/>
      <c r="F21" s="48">
        <v>11569</v>
      </c>
      <c r="G21" s="48">
        <v>0</v>
      </c>
      <c r="H21" s="48">
        <v>-888</v>
      </c>
      <c r="I21" s="48">
        <v>0</v>
      </c>
      <c r="J21" s="48">
        <v>41</v>
      </c>
      <c r="K21" s="48">
        <v>0</v>
      </c>
      <c r="L21" s="48">
        <v>9799</v>
      </c>
      <c r="M21" s="48"/>
      <c r="N21" s="48">
        <f>SUM(D21:L21)</f>
        <v>66365</v>
      </c>
      <c r="O21" s="48">
        <v>0</v>
      </c>
      <c r="P21" s="48">
        <v>0</v>
      </c>
      <c r="Q21" s="48">
        <v>708</v>
      </c>
      <c r="R21" s="48">
        <f>+N21+Q21</f>
        <v>67073</v>
      </c>
      <c r="S21" s="44"/>
      <c r="T21" s="32"/>
      <c r="U21" s="29"/>
      <c r="Z21" s="29"/>
    </row>
    <row r="22" spans="1:26" ht="13.5" customHeight="1">
      <c r="A22" s="31"/>
      <c r="B22" s="29"/>
      <c r="C22" s="29"/>
      <c r="D22" s="48"/>
      <c r="E22" s="48"/>
      <c r="F22" s="48"/>
      <c r="G22" s="48"/>
      <c r="H22" s="48"/>
      <c r="I22" s="48"/>
      <c r="J22" s="48"/>
      <c r="K22" s="48"/>
      <c r="L22" s="48"/>
      <c r="M22" s="84"/>
      <c r="N22" s="48"/>
      <c r="O22" s="48"/>
      <c r="P22" s="53"/>
      <c r="Q22" s="53"/>
      <c r="R22" s="48"/>
      <c r="S22" s="44"/>
      <c r="T22" s="32"/>
      <c r="U22" s="29"/>
      <c r="Z22" s="29"/>
    </row>
    <row r="23" spans="1:26" ht="13.5" customHeight="1" hidden="1">
      <c r="A23" s="31"/>
      <c r="B23" s="46" t="s">
        <v>35</v>
      </c>
      <c r="C23" s="29"/>
      <c r="D23" s="85"/>
      <c r="E23" s="86"/>
      <c r="F23" s="86"/>
      <c r="G23" s="86"/>
      <c r="H23" s="87"/>
      <c r="I23" s="86"/>
      <c r="J23" s="86"/>
      <c r="K23" s="86"/>
      <c r="L23" s="86"/>
      <c r="M23" s="86"/>
      <c r="N23" s="48">
        <f>SUM(D23:L23)</f>
        <v>0</v>
      </c>
      <c r="O23" s="86"/>
      <c r="P23" s="86"/>
      <c r="Q23" s="86"/>
      <c r="R23" s="48">
        <f>+N23+Q23</f>
        <v>0</v>
      </c>
      <c r="S23" s="44"/>
      <c r="T23" s="32"/>
      <c r="U23" s="29"/>
      <c r="Z23" s="29"/>
    </row>
    <row r="24" spans="1:26" ht="13.5" customHeight="1" hidden="1">
      <c r="A24" s="31"/>
      <c r="B24" s="47" t="s">
        <v>50</v>
      </c>
      <c r="C24" s="29"/>
      <c r="D24" s="57">
        <v>0</v>
      </c>
      <c r="E24" s="48"/>
      <c r="F24" s="48"/>
      <c r="G24" s="48"/>
      <c r="H24" s="53" t="s">
        <v>52</v>
      </c>
      <c r="I24" s="48"/>
      <c r="J24" s="48">
        <v>0</v>
      </c>
      <c r="K24" s="48"/>
      <c r="L24" s="48">
        <v>0</v>
      </c>
      <c r="M24" s="48"/>
      <c r="N24" s="48">
        <f>SUM(D24:L24)</f>
        <v>0</v>
      </c>
      <c r="O24" s="48"/>
      <c r="P24" s="48"/>
      <c r="Q24" s="48">
        <v>0</v>
      </c>
      <c r="R24" s="48">
        <f>+N24+Q24</f>
        <v>0</v>
      </c>
      <c r="S24" s="44"/>
      <c r="T24" s="32"/>
      <c r="U24" s="29"/>
      <c r="Z24" s="29"/>
    </row>
    <row r="25" spans="1:26" ht="13.5" customHeight="1" hidden="1">
      <c r="A25" s="31"/>
      <c r="B25" s="47"/>
      <c r="C25" s="29"/>
      <c r="D25" s="58"/>
      <c r="E25" s="55"/>
      <c r="F25" s="55"/>
      <c r="G25" s="55"/>
      <c r="H25" s="56"/>
      <c r="I25" s="55"/>
      <c r="J25" s="55"/>
      <c r="K25" s="55"/>
      <c r="L25" s="55"/>
      <c r="M25" s="55"/>
      <c r="N25" s="48">
        <f>SUM(D25:L25)</f>
        <v>0</v>
      </c>
      <c r="O25" s="55"/>
      <c r="P25" s="55"/>
      <c r="Q25" s="55"/>
      <c r="R25" s="48">
        <f>+N25+Q25</f>
        <v>0</v>
      </c>
      <c r="S25" s="44"/>
      <c r="T25" s="32"/>
      <c r="U25" s="29"/>
      <c r="Z25" s="29"/>
    </row>
    <row r="26" spans="1:26" ht="13.5" customHeight="1" hidden="1">
      <c r="A26" s="31"/>
      <c r="B26" s="49" t="s">
        <v>124</v>
      </c>
      <c r="C26" s="29"/>
      <c r="D26" s="48">
        <f>SUM(D23:D25)</f>
        <v>0</v>
      </c>
      <c r="E26" s="48"/>
      <c r="F26" s="48">
        <f>SUM(F23:F25)</f>
        <v>0</v>
      </c>
      <c r="G26" s="48"/>
      <c r="H26" s="48">
        <f>SUM(H23:H25)</f>
        <v>0</v>
      </c>
      <c r="I26" s="48"/>
      <c r="J26" s="48">
        <f>SUM(J23:J25)</f>
        <v>0</v>
      </c>
      <c r="K26" s="60"/>
      <c r="L26" s="48">
        <f>SUM(L23:L25)</f>
        <v>0</v>
      </c>
      <c r="M26" s="48"/>
      <c r="N26" s="48">
        <f>SUM(D26:L26)</f>
        <v>0</v>
      </c>
      <c r="O26" s="48"/>
      <c r="P26" s="48"/>
      <c r="Q26" s="48">
        <v>0</v>
      </c>
      <c r="R26" s="48">
        <f>+N26+Q26</f>
        <v>0</v>
      </c>
      <c r="S26" s="44"/>
      <c r="T26" s="32"/>
      <c r="U26" s="29"/>
      <c r="Z26" s="29"/>
    </row>
    <row r="27" spans="1:26" ht="13.5" customHeight="1">
      <c r="A27" s="31"/>
      <c r="B27" s="49" t="s">
        <v>145</v>
      </c>
      <c r="C27" s="29"/>
      <c r="D27" s="48">
        <v>0</v>
      </c>
      <c r="E27" s="48"/>
      <c r="F27" s="48">
        <v>0</v>
      </c>
      <c r="G27" s="48"/>
      <c r="H27" s="48">
        <v>0</v>
      </c>
      <c r="I27" s="48"/>
      <c r="J27" s="48">
        <v>-41</v>
      </c>
      <c r="K27" s="60"/>
      <c r="L27" s="48">
        <v>0</v>
      </c>
      <c r="M27" s="48"/>
      <c r="N27" s="48">
        <f>SUM(D27:L27)</f>
        <v>-41</v>
      </c>
      <c r="O27" s="48"/>
      <c r="P27" s="48"/>
      <c r="Q27" s="48">
        <v>0</v>
      </c>
      <c r="R27" s="48">
        <f>+N27+Q27</f>
        <v>-41</v>
      </c>
      <c r="S27" s="44"/>
      <c r="T27" s="32"/>
      <c r="U27" s="29"/>
      <c r="Z27" s="29"/>
    </row>
    <row r="28" spans="1:26" ht="13.5" customHeight="1">
      <c r="A28" s="31"/>
      <c r="B28" s="49"/>
      <c r="C28" s="29"/>
      <c r="D28" s="48"/>
      <c r="E28" s="48"/>
      <c r="F28" s="48"/>
      <c r="G28" s="48"/>
      <c r="H28" s="48"/>
      <c r="I28" s="48"/>
      <c r="J28" s="48"/>
      <c r="K28" s="60"/>
      <c r="L28" s="48"/>
      <c r="M28" s="48"/>
      <c r="N28" s="48"/>
      <c r="O28" s="48"/>
      <c r="P28" s="48"/>
      <c r="Q28" s="48"/>
      <c r="R28" s="48"/>
      <c r="S28" s="44"/>
      <c r="T28" s="32"/>
      <c r="U28" s="29"/>
      <c r="Z28" s="29"/>
    </row>
    <row r="29" spans="1:26" ht="13.5" customHeight="1">
      <c r="A29" s="31"/>
      <c r="B29" s="73" t="s">
        <v>125</v>
      </c>
      <c r="C29" s="29"/>
      <c r="D29" s="48">
        <v>0</v>
      </c>
      <c r="E29" s="48"/>
      <c r="F29" s="48">
        <v>0</v>
      </c>
      <c r="G29" s="48"/>
      <c r="H29" s="48">
        <v>0</v>
      </c>
      <c r="I29" s="48"/>
      <c r="J29" s="48">
        <v>0</v>
      </c>
      <c r="K29" s="48"/>
      <c r="L29" s="48">
        <f>+pnl!I40</f>
        <v>-2710</v>
      </c>
      <c r="M29" s="48"/>
      <c r="N29" s="48">
        <f>J29+L29</f>
        <v>-2710</v>
      </c>
      <c r="O29" s="48">
        <v>0</v>
      </c>
      <c r="P29" s="48">
        <v>0</v>
      </c>
      <c r="Q29" s="48">
        <f>+pnl!I41</f>
        <v>191</v>
      </c>
      <c r="R29" s="53">
        <f>N29+Q29</f>
        <v>-2519</v>
      </c>
      <c r="S29" s="44"/>
      <c r="T29" s="32"/>
      <c r="U29" s="29"/>
      <c r="Z29" s="29"/>
    </row>
    <row r="30" spans="1:26" ht="13.5" customHeight="1">
      <c r="A30" s="45"/>
      <c r="B30" s="29"/>
      <c r="C30" s="29"/>
      <c r="D30" s="48"/>
      <c r="E30" s="48"/>
      <c r="F30" s="48"/>
      <c r="G30" s="48"/>
      <c r="H30" s="48"/>
      <c r="I30" s="48"/>
      <c r="J30" s="48"/>
      <c r="K30" s="48"/>
      <c r="L30" s="48"/>
      <c r="M30" s="48"/>
      <c r="N30" s="48"/>
      <c r="O30" s="48"/>
      <c r="P30" s="48">
        <v>0</v>
      </c>
      <c r="Q30" s="48"/>
      <c r="R30" s="48"/>
      <c r="S30" s="28"/>
      <c r="T30" s="32"/>
      <c r="U30" s="29"/>
      <c r="Z30" s="29"/>
    </row>
    <row r="31" spans="1:26" ht="13.5" customHeight="1">
      <c r="A31" s="45"/>
      <c r="B31" s="49" t="s">
        <v>54</v>
      </c>
      <c r="C31" s="29"/>
      <c r="D31" s="48">
        <v>0</v>
      </c>
      <c r="E31" s="48"/>
      <c r="F31" s="48">
        <v>0</v>
      </c>
      <c r="G31" s="48"/>
      <c r="H31" s="83">
        <v>-1</v>
      </c>
      <c r="I31" s="48"/>
      <c r="J31" s="48">
        <v>0</v>
      </c>
      <c r="K31" s="48"/>
      <c r="L31" s="48">
        <v>0</v>
      </c>
      <c r="M31" s="48"/>
      <c r="N31" s="48">
        <f>SUM(D31:L31)</f>
        <v>-1</v>
      </c>
      <c r="O31" s="48">
        <v>0</v>
      </c>
      <c r="P31" s="53">
        <v>0</v>
      </c>
      <c r="Q31" s="53">
        <v>0</v>
      </c>
      <c r="R31" s="48">
        <f>+N31+Q31</f>
        <v>-1</v>
      </c>
      <c r="S31" s="28"/>
      <c r="T31" s="32"/>
      <c r="U31" s="29"/>
      <c r="Z31" s="29"/>
    </row>
    <row r="32" spans="1:26" ht="13.5" customHeight="1">
      <c r="A32" s="45"/>
      <c r="B32" s="49"/>
      <c r="C32" s="29"/>
      <c r="D32" s="48"/>
      <c r="E32" s="48"/>
      <c r="F32" s="48"/>
      <c r="G32" s="48"/>
      <c r="H32" s="83"/>
      <c r="I32" s="48"/>
      <c r="J32" s="48"/>
      <c r="K32" s="48"/>
      <c r="L32" s="48"/>
      <c r="M32" s="48"/>
      <c r="N32" s="53"/>
      <c r="O32" s="48"/>
      <c r="P32" s="53"/>
      <c r="Q32" s="53"/>
      <c r="R32" s="53"/>
      <c r="S32" s="28"/>
      <c r="T32" s="32"/>
      <c r="U32" s="29"/>
      <c r="Z32" s="29"/>
    </row>
    <row r="33" spans="1:26" ht="13.5" customHeight="1">
      <c r="A33" s="45"/>
      <c r="B33" s="49" t="s">
        <v>95</v>
      </c>
      <c r="C33" s="29"/>
      <c r="D33" s="48">
        <v>0</v>
      </c>
      <c r="E33" s="48"/>
      <c r="F33" s="48">
        <v>0</v>
      </c>
      <c r="G33" s="48"/>
      <c r="H33" s="83">
        <v>0</v>
      </c>
      <c r="I33" s="48"/>
      <c r="J33" s="48">
        <v>0</v>
      </c>
      <c r="K33" s="48"/>
      <c r="L33" s="48">
        <v>-898</v>
      </c>
      <c r="M33" s="48"/>
      <c r="N33" s="53">
        <f>L33</f>
        <v>-898</v>
      </c>
      <c r="O33" s="48"/>
      <c r="P33" s="53"/>
      <c r="Q33" s="53">
        <v>0</v>
      </c>
      <c r="R33" s="48">
        <f>+N33+Q33</f>
        <v>-898</v>
      </c>
      <c r="S33" s="28"/>
      <c r="T33" s="32"/>
      <c r="U33" s="29"/>
      <c r="Z33" s="29"/>
    </row>
    <row r="34" spans="1:26" ht="13.5" customHeight="1">
      <c r="A34" s="45"/>
      <c r="B34" s="49"/>
      <c r="C34" s="29"/>
      <c r="D34" s="48"/>
      <c r="E34" s="48"/>
      <c r="F34" s="48"/>
      <c r="G34" s="48"/>
      <c r="H34" s="48"/>
      <c r="I34" s="48"/>
      <c r="J34" s="90"/>
      <c r="K34" s="48"/>
      <c r="L34" s="48"/>
      <c r="M34" s="48"/>
      <c r="N34" s="53"/>
      <c r="O34" s="53"/>
      <c r="P34" s="53"/>
      <c r="Q34" s="53"/>
      <c r="R34" s="53"/>
      <c r="S34" s="28"/>
      <c r="T34" s="32"/>
      <c r="U34" s="29"/>
      <c r="Z34" s="29"/>
    </row>
    <row r="35" spans="1:26" ht="13.5" customHeight="1" thickBot="1">
      <c r="A35" s="45"/>
      <c r="B35" s="29" t="s">
        <v>133</v>
      </c>
      <c r="C35" s="29"/>
      <c r="D35" s="70">
        <f>D21+D26+D27+D29+D31+D33</f>
        <v>45844</v>
      </c>
      <c r="E35" s="70">
        <f aca="true" t="shared" si="0" ref="E35:R35">E21+E26+E27+E29+E31+E33</f>
        <v>0</v>
      </c>
      <c r="F35" s="70">
        <f t="shared" si="0"/>
        <v>11569</v>
      </c>
      <c r="G35" s="70">
        <f t="shared" si="0"/>
        <v>0</v>
      </c>
      <c r="H35" s="70">
        <f t="shared" si="0"/>
        <v>-889</v>
      </c>
      <c r="I35" s="70">
        <f t="shared" si="0"/>
        <v>0</v>
      </c>
      <c r="J35" s="70">
        <f t="shared" si="0"/>
        <v>0</v>
      </c>
      <c r="K35" s="70">
        <f t="shared" si="0"/>
        <v>0</v>
      </c>
      <c r="L35" s="70">
        <f t="shared" si="0"/>
        <v>6191</v>
      </c>
      <c r="M35" s="70">
        <f t="shared" si="0"/>
        <v>0</v>
      </c>
      <c r="N35" s="70">
        <f t="shared" si="0"/>
        <v>62715</v>
      </c>
      <c r="O35" s="70">
        <f t="shared" si="0"/>
        <v>0</v>
      </c>
      <c r="P35" s="70">
        <f t="shared" si="0"/>
        <v>0</v>
      </c>
      <c r="Q35" s="70">
        <f t="shared" si="0"/>
        <v>899</v>
      </c>
      <c r="R35" s="70">
        <f t="shared" si="0"/>
        <v>63614</v>
      </c>
      <c r="S35" s="48"/>
      <c r="T35" s="32"/>
      <c r="U35" s="29"/>
      <c r="Z35" s="29"/>
    </row>
    <row r="36" spans="1:26" ht="13.5" customHeight="1">
      <c r="A36" s="45"/>
      <c r="B36" s="29"/>
      <c r="C36" s="29"/>
      <c r="D36" s="28"/>
      <c r="E36" s="28"/>
      <c r="F36" s="28"/>
      <c r="G36" s="28"/>
      <c r="H36" s="28"/>
      <c r="I36" s="28"/>
      <c r="J36" s="28"/>
      <c r="K36" s="28"/>
      <c r="L36" s="28"/>
      <c r="M36" s="28"/>
      <c r="N36" s="28"/>
      <c r="O36" s="28"/>
      <c r="P36" s="28"/>
      <c r="Q36" s="28"/>
      <c r="R36" s="28"/>
      <c r="S36" s="28"/>
      <c r="T36" s="32"/>
      <c r="U36" s="29"/>
      <c r="Z36" s="29"/>
    </row>
    <row r="37" spans="1:26" ht="13.5" customHeight="1">
      <c r="A37" s="45"/>
      <c r="B37" s="29"/>
      <c r="C37" s="29"/>
      <c r="D37" s="28"/>
      <c r="E37" s="28"/>
      <c r="F37" s="28"/>
      <c r="G37" s="28"/>
      <c r="H37" s="28"/>
      <c r="I37" s="28"/>
      <c r="J37" s="28"/>
      <c r="K37" s="28"/>
      <c r="L37" s="28"/>
      <c r="M37" s="28"/>
      <c r="N37" s="28"/>
      <c r="O37" s="28"/>
      <c r="P37" s="28"/>
      <c r="Q37" s="28"/>
      <c r="R37" s="28"/>
      <c r="S37" s="28"/>
      <c r="T37" s="32"/>
      <c r="U37" s="29"/>
      <c r="Z37" s="29"/>
    </row>
    <row r="38" spans="1:26" ht="13.5" customHeight="1">
      <c r="A38" s="45"/>
      <c r="B38" s="51" t="s">
        <v>137</v>
      </c>
      <c r="C38" s="29"/>
      <c r="D38" s="28"/>
      <c r="E38" s="28"/>
      <c r="F38" s="28"/>
      <c r="G38" s="28"/>
      <c r="H38" s="28"/>
      <c r="I38" s="28"/>
      <c r="J38" s="28"/>
      <c r="K38" s="28"/>
      <c r="L38" s="28"/>
      <c r="M38" s="28"/>
      <c r="N38" s="28"/>
      <c r="O38" s="28"/>
      <c r="P38" s="28"/>
      <c r="Q38" s="28"/>
      <c r="R38" s="28"/>
      <c r="S38" s="28"/>
      <c r="T38" s="32"/>
      <c r="U38" s="29"/>
      <c r="Z38" s="29"/>
    </row>
    <row r="39" spans="1:26" ht="13.5" customHeight="1">
      <c r="A39" s="31"/>
      <c r="B39" s="29"/>
      <c r="C39" s="29"/>
      <c r="D39" s="29"/>
      <c r="F39" s="29"/>
      <c r="G39" s="29"/>
      <c r="H39" s="29"/>
      <c r="J39" s="29"/>
      <c r="L39" s="29"/>
      <c r="M39" s="44"/>
      <c r="N39" s="44"/>
      <c r="O39" s="44"/>
      <c r="P39" s="44"/>
      <c r="Q39" s="44"/>
      <c r="R39" s="44"/>
      <c r="S39" s="44"/>
      <c r="T39" s="32"/>
      <c r="U39" s="29"/>
      <c r="Z39" s="29"/>
    </row>
    <row r="40" spans="1:26" ht="13.5" customHeight="1">
      <c r="A40" s="31"/>
      <c r="B40" s="29" t="s">
        <v>110</v>
      </c>
      <c r="C40" s="29"/>
      <c r="D40" s="34">
        <v>45844</v>
      </c>
      <c r="E40" s="34"/>
      <c r="F40" s="34">
        <v>11569</v>
      </c>
      <c r="G40" s="34"/>
      <c r="H40" s="34">
        <v>-885</v>
      </c>
      <c r="I40" s="34"/>
      <c r="J40" s="34">
        <v>33</v>
      </c>
      <c r="K40" s="34"/>
      <c r="L40" s="34">
        <v>14218</v>
      </c>
      <c r="M40" s="34"/>
      <c r="N40" s="34">
        <f>SUM(D40:L40)</f>
        <v>70779</v>
      </c>
      <c r="O40" s="34"/>
      <c r="P40" s="34"/>
      <c r="Q40" s="34">
        <v>599</v>
      </c>
      <c r="R40" s="34">
        <f>SUM(N40:Q40)</f>
        <v>71378</v>
      </c>
      <c r="S40" s="44"/>
      <c r="T40" s="32"/>
      <c r="U40" s="29"/>
      <c r="Z40" s="29"/>
    </row>
    <row r="41" spans="1:26" ht="13.5" customHeight="1">
      <c r="A41" s="54"/>
      <c r="B41" s="29"/>
      <c r="C41" s="29"/>
      <c r="D41" s="48"/>
      <c r="E41" s="48"/>
      <c r="F41" s="48"/>
      <c r="G41" s="48"/>
      <c r="H41" s="53"/>
      <c r="I41" s="48"/>
      <c r="J41" s="48"/>
      <c r="K41" s="48"/>
      <c r="L41" s="48"/>
      <c r="M41" s="48"/>
      <c r="N41" s="48"/>
      <c r="O41" s="48"/>
      <c r="P41" s="48"/>
      <c r="Q41" s="48"/>
      <c r="R41" s="48"/>
      <c r="S41" s="28"/>
      <c r="T41" s="32"/>
      <c r="U41" s="29"/>
      <c r="Z41" s="29"/>
    </row>
    <row r="42" spans="1:26" ht="13.5" customHeight="1">
      <c r="A42" s="54"/>
      <c r="B42" s="46" t="s">
        <v>35</v>
      </c>
      <c r="C42" s="29"/>
      <c r="D42" s="85"/>
      <c r="E42" s="86"/>
      <c r="F42" s="86"/>
      <c r="G42" s="86"/>
      <c r="H42" s="87"/>
      <c r="I42" s="86"/>
      <c r="J42" s="86"/>
      <c r="K42" s="86"/>
      <c r="L42" s="86"/>
      <c r="M42" s="86"/>
      <c r="N42" s="86"/>
      <c r="O42" s="86"/>
      <c r="P42" s="86"/>
      <c r="Q42" s="86"/>
      <c r="R42" s="68"/>
      <c r="S42" s="28"/>
      <c r="T42" s="32"/>
      <c r="U42" s="29"/>
      <c r="Z42" s="29"/>
    </row>
    <row r="43" spans="1:26" ht="13.5" customHeight="1">
      <c r="A43" s="54"/>
      <c r="B43" s="47" t="s">
        <v>50</v>
      </c>
      <c r="C43" s="29"/>
      <c r="D43" s="57">
        <v>0</v>
      </c>
      <c r="E43" s="48"/>
      <c r="F43" s="48">
        <v>0</v>
      </c>
      <c r="G43" s="48"/>
      <c r="H43" s="53" t="s">
        <v>52</v>
      </c>
      <c r="I43" s="48"/>
      <c r="J43" s="48">
        <v>8</v>
      </c>
      <c r="K43" s="48"/>
      <c r="L43" s="48">
        <v>0</v>
      </c>
      <c r="M43" s="48"/>
      <c r="N43" s="48">
        <f>J43</f>
        <v>8</v>
      </c>
      <c r="O43" s="48"/>
      <c r="P43" s="48"/>
      <c r="Q43" s="48">
        <v>0</v>
      </c>
      <c r="R43" s="88">
        <f>+N43+Q43</f>
        <v>8</v>
      </c>
      <c r="S43" s="28"/>
      <c r="T43" s="32"/>
      <c r="U43" s="29"/>
      <c r="Z43" s="29"/>
    </row>
    <row r="44" spans="1:26" ht="13.5" customHeight="1">
      <c r="A44" s="54"/>
      <c r="B44" s="47"/>
      <c r="C44" s="29"/>
      <c r="D44" s="58"/>
      <c r="E44" s="55"/>
      <c r="F44" s="55"/>
      <c r="G44" s="55"/>
      <c r="H44" s="56"/>
      <c r="I44" s="55"/>
      <c r="J44" s="55"/>
      <c r="K44" s="55"/>
      <c r="L44" s="55"/>
      <c r="M44" s="55"/>
      <c r="N44" s="55"/>
      <c r="O44" s="55"/>
      <c r="P44" s="55"/>
      <c r="Q44" s="55"/>
      <c r="R44" s="89"/>
      <c r="S44" s="28"/>
      <c r="T44" s="32"/>
      <c r="U44" s="29"/>
      <c r="Z44" s="29"/>
    </row>
    <row r="45" spans="1:21" ht="13.5" customHeight="1">
      <c r="A45" s="45"/>
      <c r="B45" s="49" t="s">
        <v>96</v>
      </c>
      <c r="C45" s="29"/>
      <c r="D45" s="48">
        <f>SUM(D42:D44)</f>
        <v>0</v>
      </c>
      <c r="E45" s="48"/>
      <c r="F45" s="48">
        <f>SUM(F42:F44)</f>
        <v>0</v>
      </c>
      <c r="G45" s="48"/>
      <c r="H45" s="48">
        <f>SUM(H42:H44)</f>
        <v>0</v>
      </c>
      <c r="I45" s="48"/>
      <c r="J45" s="48">
        <f>SUM(J42:J44)</f>
        <v>8</v>
      </c>
      <c r="K45" s="60"/>
      <c r="L45" s="48">
        <f>SUM(L42:L44)</f>
        <v>0</v>
      </c>
      <c r="M45" s="48"/>
      <c r="N45" s="48">
        <f>SUM(N42:N44)</f>
        <v>8</v>
      </c>
      <c r="O45" s="48"/>
      <c r="P45" s="48"/>
      <c r="Q45" s="48">
        <f>SUM(Q42:Q44)</f>
        <v>0</v>
      </c>
      <c r="R45" s="48">
        <f>SUM(R42:R44)</f>
        <v>8</v>
      </c>
      <c r="S45" s="29"/>
      <c r="T45" s="32"/>
      <c r="U45" s="29"/>
    </row>
    <row r="46" spans="1:21" ht="13.5" customHeight="1">
      <c r="A46" s="45"/>
      <c r="B46" s="59"/>
      <c r="C46" s="29"/>
      <c r="D46" s="48"/>
      <c r="E46" s="48"/>
      <c r="F46" s="48"/>
      <c r="G46" s="48"/>
      <c r="H46" s="53"/>
      <c r="I46" s="48"/>
      <c r="J46" s="48"/>
      <c r="K46" s="60"/>
      <c r="L46" s="48"/>
      <c r="M46" s="48"/>
      <c r="N46" s="48"/>
      <c r="O46" s="48"/>
      <c r="P46" s="48"/>
      <c r="Q46" s="48"/>
      <c r="R46" s="48"/>
      <c r="S46" s="29"/>
      <c r="T46" s="32"/>
      <c r="U46" s="29"/>
    </row>
    <row r="47" spans="1:21" ht="13.5" customHeight="1">
      <c r="A47" s="45"/>
      <c r="B47" s="73" t="s">
        <v>125</v>
      </c>
      <c r="C47" s="29"/>
      <c r="D47" s="48">
        <v>0</v>
      </c>
      <c r="E47" s="48">
        <v>0</v>
      </c>
      <c r="F47" s="48">
        <v>0</v>
      </c>
      <c r="G47" s="48">
        <v>0</v>
      </c>
      <c r="H47" s="48">
        <v>0</v>
      </c>
      <c r="I47" s="48">
        <v>0</v>
      </c>
      <c r="J47" s="48">
        <v>0</v>
      </c>
      <c r="K47" s="48">
        <v>0</v>
      </c>
      <c r="L47" s="48">
        <f>+pnl!K40</f>
        <v>-3071</v>
      </c>
      <c r="M47" s="48"/>
      <c r="N47" s="48">
        <f>SUM(D47:L47)</f>
        <v>-3071</v>
      </c>
      <c r="O47" s="48" t="e">
        <f>SUM(#REF!)</f>
        <v>#REF!</v>
      </c>
      <c r="P47" s="48" t="e">
        <f>SUM(#REF!)</f>
        <v>#REF!</v>
      </c>
      <c r="Q47" s="48">
        <f>+pnl!K41</f>
        <v>109</v>
      </c>
      <c r="R47" s="48">
        <f>+N47+Q47</f>
        <v>-2962</v>
      </c>
      <c r="S47" s="29"/>
      <c r="T47" s="32"/>
      <c r="U47" s="29"/>
    </row>
    <row r="48" spans="1:21" ht="13.5" customHeight="1">
      <c r="A48" s="45"/>
      <c r="B48" s="29"/>
      <c r="C48" s="29"/>
      <c r="D48" s="48"/>
      <c r="E48" s="48"/>
      <c r="F48" s="48"/>
      <c r="G48" s="48"/>
      <c r="H48" s="53"/>
      <c r="I48" s="48"/>
      <c r="J48" s="48"/>
      <c r="K48" s="60"/>
      <c r="L48" s="48"/>
      <c r="M48" s="48"/>
      <c r="N48" s="48"/>
      <c r="O48" s="48"/>
      <c r="P48" s="48"/>
      <c r="Q48" s="48"/>
      <c r="R48" s="48"/>
      <c r="S48" s="29"/>
      <c r="T48" s="32"/>
      <c r="U48" s="29"/>
    </row>
    <row r="49" spans="1:26" ht="13.5" customHeight="1">
      <c r="A49" s="45"/>
      <c r="B49" s="49" t="s">
        <v>54</v>
      </c>
      <c r="C49" s="29"/>
      <c r="D49" s="28">
        <v>0</v>
      </c>
      <c r="E49" s="28"/>
      <c r="F49" s="28">
        <v>0</v>
      </c>
      <c r="G49" s="28"/>
      <c r="H49" s="50">
        <v>-3</v>
      </c>
      <c r="I49" s="28"/>
      <c r="J49" s="28">
        <v>0</v>
      </c>
      <c r="K49" s="28"/>
      <c r="L49" s="28">
        <v>0</v>
      </c>
      <c r="M49" s="28"/>
      <c r="N49" s="42">
        <f>H49</f>
        <v>-3</v>
      </c>
      <c r="O49" s="42"/>
      <c r="P49" s="42"/>
      <c r="Q49" s="48">
        <v>0</v>
      </c>
      <c r="R49" s="42">
        <f>N49+Q49</f>
        <v>-3</v>
      </c>
      <c r="S49" s="28"/>
      <c r="T49" s="32"/>
      <c r="U49" s="29"/>
      <c r="Z49" s="29"/>
    </row>
    <row r="50" spans="1:26" ht="13.5" customHeight="1">
      <c r="A50" s="45"/>
      <c r="B50" s="49"/>
      <c r="C50" s="29"/>
      <c r="D50" s="28"/>
      <c r="E50" s="28"/>
      <c r="F50" s="28"/>
      <c r="G50" s="28"/>
      <c r="H50" s="50"/>
      <c r="I50" s="28"/>
      <c r="J50" s="28"/>
      <c r="K50" s="28"/>
      <c r="L50" s="28"/>
      <c r="M50" s="28"/>
      <c r="N50" s="42"/>
      <c r="O50" s="42"/>
      <c r="P50" s="42"/>
      <c r="Q50" s="48"/>
      <c r="R50" s="42"/>
      <c r="S50" s="28"/>
      <c r="T50" s="32"/>
      <c r="U50" s="29"/>
      <c r="Z50" s="29"/>
    </row>
    <row r="51" spans="1:26" ht="13.5" customHeight="1">
      <c r="A51" s="45"/>
      <c r="B51" s="49" t="s">
        <v>95</v>
      </c>
      <c r="C51" s="29"/>
      <c r="D51" s="28">
        <v>0</v>
      </c>
      <c r="E51" s="28"/>
      <c r="F51" s="28">
        <v>0</v>
      </c>
      <c r="G51" s="28"/>
      <c r="H51" s="50">
        <v>0</v>
      </c>
      <c r="I51" s="28"/>
      <c r="J51" s="28">
        <v>0</v>
      </c>
      <c r="K51" s="28"/>
      <c r="L51" s="28">
        <v>-1348</v>
      </c>
      <c r="M51" s="28"/>
      <c r="N51" s="42">
        <f>L51</f>
        <v>-1348</v>
      </c>
      <c r="O51" s="42"/>
      <c r="P51" s="42"/>
      <c r="Q51" s="48">
        <v>0</v>
      </c>
      <c r="R51" s="42">
        <f>N51+Q51</f>
        <v>-1348</v>
      </c>
      <c r="S51" s="28"/>
      <c r="T51" s="32"/>
      <c r="U51" s="29"/>
      <c r="Z51" s="29"/>
    </row>
    <row r="52" spans="1:26" ht="13.5" customHeight="1">
      <c r="A52" s="45"/>
      <c r="B52" s="49"/>
      <c r="C52" s="29"/>
      <c r="D52" s="28"/>
      <c r="E52" s="28"/>
      <c r="F52" s="28"/>
      <c r="G52" s="28"/>
      <c r="H52" s="50"/>
      <c r="I52" s="28"/>
      <c r="J52" s="28"/>
      <c r="K52" s="28"/>
      <c r="L52" s="28"/>
      <c r="M52" s="28"/>
      <c r="N52" s="42"/>
      <c r="O52" s="42"/>
      <c r="P52" s="42"/>
      <c r="Q52" s="48"/>
      <c r="R52" s="42"/>
      <c r="S52" s="28"/>
      <c r="T52" s="32"/>
      <c r="U52" s="29"/>
      <c r="Z52" s="29"/>
    </row>
    <row r="53" spans="1:26" ht="13.5" customHeight="1">
      <c r="A53" s="45"/>
      <c r="B53" s="49" t="s">
        <v>93</v>
      </c>
      <c r="C53" s="29"/>
      <c r="D53" s="28">
        <v>0</v>
      </c>
      <c r="E53" s="28"/>
      <c r="F53" s="28">
        <v>0</v>
      </c>
      <c r="G53" s="28"/>
      <c r="H53" s="50">
        <v>0</v>
      </c>
      <c r="I53" s="28"/>
      <c r="J53" s="28">
        <v>0</v>
      </c>
      <c r="K53" s="28"/>
      <c r="L53" s="28">
        <v>0</v>
      </c>
      <c r="M53" s="28"/>
      <c r="N53" s="42">
        <v>0</v>
      </c>
      <c r="O53" s="42"/>
      <c r="P53" s="42"/>
      <c r="Q53" s="48">
        <v>0</v>
      </c>
      <c r="R53" s="42">
        <f>N53+Q53</f>
        <v>0</v>
      </c>
      <c r="S53" s="28"/>
      <c r="T53" s="32"/>
      <c r="U53" s="29"/>
      <c r="Z53" s="29"/>
    </row>
    <row r="54" spans="1:21" ht="13.5" customHeight="1">
      <c r="A54" s="31"/>
      <c r="B54" s="29"/>
      <c r="C54" s="29"/>
      <c r="D54" s="59"/>
      <c r="E54" s="59"/>
      <c r="F54" s="59"/>
      <c r="G54" s="59"/>
      <c r="H54" s="61"/>
      <c r="I54" s="59"/>
      <c r="J54" s="59"/>
      <c r="K54" s="59"/>
      <c r="L54" s="59"/>
      <c r="M54" s="59"/>
      <c r="N54" s="59"/>
      <c r="O54" s="59"/>
      <c r="P54" s="59"/>
      <c r="Q54" s="59"/>
      <c r="R54" s="59"/>
      <c r="S54" s="29"/>
      <c r="T54" s="32"/>
      <c r="U54" s="29"/>
    </row>
    <row r="55" spans="1:21" ht="13.5" customHeight="1" thickBot="1">
      <c r="A55" s="31"/>
      <c r="B55" s="29" t="s">
        <v>132</v>
      </c>
      <c r="C55" s="29"/>
      <c r="D55" s="66">
        <f>D40+D45+D47+D49+D51+D53</f>
        <v>45844</v>
      </c>
      <c r="E55" s="66"/>
      <c r="F55" s="66">
        <f>F40+F45+F47+F49+F51+F53</f>
        <v>11569</v>
      </c>
      <c r="G55" s="66"/>
      <c r="H55" s="66">
        <f>H40+H45+H47+H49+H51+H53</f>
        <v>-888</v>
      </c>
      <c r="I55" s="66"/>
      <c r="J55" s="66">
        <f>J40+J45+J47+J49+J51+J53</f>
        <v>41</v>
      </c>
      <c r="K55" s="66"/>
      <c r="L55" s="66">
        <f>L40+L45+L47+L49+L51+L53</f>
        <v>9799</v>
      </c>
      <c r="M55" s="66"/>
      <c r="N55" s="66">
        <f>N40+N45+N47+N49+N51+N53</f>
        <v>66365</v>
      </c>
      <c r="O55" s="60"/>
      <c r="P55" s="60"/>
      <c r="Q55" s="66">
        <f>Q40+Q45+Q47+Q49+Q51+Q53</f>
        <v>708</v>
      </c>
      <c r="R55" s="66">
        <f>R40+R45+R47+R49+R51+R53</f>
        <v>67073</v>
      </c>
      <c r="S55" s="29"/>
      <c r="T55" s="32"/>
      <c r="U55" s="29"/>
    </row>
    <row r="56" spans="1:21" ht="13.5" customHeight="1">
      <c r="A56" s="31"/>
      <c r="B56" s="29"/>
      <c r="C56" s="29"/>
      <c r="D56" s="29"/>
      <c r="F56" s="29"/>
      <c r="G56" s="29"/>
      <c r="H56" s="29"/>
      <c r="J56" s="29"/>
      <c r="L56" s="28"/>
      <c r="M56" s="28"/>
      <c r="N56" s="48"/>
      <c r="O56" s="48"/>
      <c r="P56" s="48"/>
      <c r="Q56" s="48"/>
      <c r="R56" s="48"/>
      <c r="S56" s="29"/>
      <c r="T56" s="32"/>
      <c r="U56" s="29"/>
    </row>
    <row r="57" spans="1:21" ht="13.5" customHeight="1">
      <c r="A57" s="31"/>
      <c r="B57" s="29"/>
      <c r="C57" s="29"/>
      <c r="D57" s="29"/>
      <c r="F57" s="29"/>
      <c r="G57" s="29"/>
      <c r="H57" s="29"/>
      <c r="J57" s="29"/>
      <c r="L57" s="28"/>
      <c r="M57" s="28"/>
      <c r="N57" s="28"/>
      <c r="O57" s="28"/>
      <c r="P57" s="28"/>
      <c r="Q57" s="28"/>
      <c r="R57" s="28"/>
      <c r="S57" s="29"/>
      <c r="T57" s="32"/>
      <c r="U57" s="29"/>
    </row>
    <row r="58" spans="1:21" ht="13.5" customHeight="1">
      <c r="A58" s="31"/>
      <c r="B58" s="29"/>
      <c r="C58" s="29"/>
      <c r="D58" s="29"/>
      <c r="F58" s="29"/>
      <c r="G58" s="29"/>
      <c r="H58" s="29"/>
      <c r="J58" s="29"/>
      <c r="L58" s="28"/>
      <c r="M58" s="28"/>
      <c r="N58" s="28"/>
      <c r="O58" s="28"/>
      <c r="P58" s="28"/>
      <c r="Q58" s="28"/>
      <c r="R58" s="28"/>
      <c r="S58" s="29"/>
      <c r="T58" s="32"/>
      <c r="U58" s="29"/>
    </row>
    <row r="59" spans="1:21" ht="13.5" customHeight="1">
      <c r="A59" s="31"/>
      <c r="B59" s="29"/>
      <c r="C59" s="29"/>
      <c r="D59" s="29"/>
      <c r="F59" s="29"/>
      <c r="G59" s="29"/>
      <c r="H59" s="29"/>
      <c r="J59" s="29"/>
      <c r="L59" s="28"/>
      <c r="M59" s="28"/>
      <c r="N59" s="28"/>
      <c r="O59" s="28"/>
      <c r="P59" s="28"/>
      <c r="Q59" s="28"/>
      <c r="R59" s="28"/>
      <c r="S59" s="29"/>
      <c r="T59" s="32"/>
      <c r="U59" s="29"/>
    </row>
    <row r="60" spans="1:21" ht="13.5" customHeight="1">
      <c r="A60" s="31"/>
      <c r="B60" s="29"/>
      <c r="C60" s="29"/>
      <c r="D60" s="29"/>
      <c r="F60" s="29"/>
      <c r="G60" s="29"/>
      <c r="H60" s="29"/>
      <c r="J60" s="29"/>
      <c r="L60" s="28"/>
      <c r="M60" s="28"/>
      <c r="N60" s="28"/>
      <c r="O60" s="28"/>
      <c r="P60" s="28"/>
      <c r="Q60" s="28"/>
      <c r="R60" s="28"/>
      <c r="S60" s="29"/>
      <c r="T60" s="32"/>
      <c r="U60" s="29"/>
    </row>
    <row r="61" spans="1:21" ht="13.5" customHeight="1">
      <c r="A61" s="31"/>
      <c r="B61" s="40"/>
      <c r="C61" s="40"/>
      <c r="D61" s="40"/>
      <c r="E61" s="40"/>
      <c r="F61" s="40"/>
      <c r="G61" s="40"/>
      <c r="H61" s="40"/>
      <c r="I61" s="40"/>
      <c r="J61" s="40"/>
      <c r="K61" s="40"/>
      <c r="L61" s="28"/>
      <c r="M61" s="28"/>
      <c r="N61" s="28"/>
      <c r="O61" s="28"/>
      <c r="P61" s="28"/>
      <c r="Q61" s="28"/>
      <c r="R61" s="28"/>
      <c r="S61" s="29"/>
      <c r="T61" s="32"/>
      <c r="U61" s="29"/>
    </row>
    <row r="62" spans="1:21" ht="13.5" customHeight="1">
      <c r="A62" s="31"/>
      <c r="B62" s="29"/>
      <c r="C62" s="29"/>
      <c r="D62" s="29"/>
      <c r="F62" s="29"/>
      <c r="G62" s="29"/>
      <c r="H62" s="29"/>
      <c r="J62" s="29"/>
      <c r="L62" s="28"/>
      <c r="M62" s="28"/>
      <c r="N62" s="28"/>
      <c r="O62" s="28"/>
      <c r="P62" s="28"/>
      <c r="Q62" s="28"/>
      <c r="R62" s="28"/>
      <c r="S62" s="29"/>
      <c r="T62" s="32"/>
      <c r="U62" s="29"/>
    </row>
    <row r="63" spans="1:21" ht="13.5" customHeight="1">
      <c r="A63" s="31"/>
      <c r="S63" s="71"/>
      <c r="T63" s="32"/>
      <c r="U63" s="29"/>
    </row>
    <row r="64" spans="1:21" ht="13.5" customHeight="1">
      <c r="A64" s="31"/>
      <c r="B64" s="30" t="s">
        <v>92</v>
      </c>
      <c r="S64" s="71"/>
      <c r="T64" s="32"/>
      <c r="U64" s="29"/>
    </row>
    <row r="65" spans="1:21" ht="27" customHeight="1">
      <c r="A65" s="31"/>
      <c r="B65" s="225" t="s">
        <v>122</v>
      </c>
      <c r="C65" s="226"/>
      <c r="D65" s="226"/>
      <c r="E65" s="226"/>
      <c r="F65" s="226"/>
      <c r="G65" s="226"/>
      <c r="H65" s="226"/>
      <c r="I65" s="226"/>
      <c r="J65" s="226"/>
      <c r="K65" s="226"/>
      <c r="L65" s="226"/>
      <c r="M65" s="226"/>
      <c r="N65" s="226"/>
      <c r="O65" s="226"/>
      <c r="P65" s="226"/>
      <c r="Q65" s="226"/>
      <c r="R65" s="226"/>
      <c r="S65" s="29"/>
      <c r="T65" s="32"/>
      <c r="U65" s="29"/>
    </row>
    <row r="66" spans="1:21" ht="10.5" customHeight="1">
      <c r="A66" s="31"/>
      <c r="B66" s="127"/>
      <c r="C66" s="127"/>
      <c r="D66" s="127"/>
      <c r="E66" s="127"/>
      <c r="F66" s="127"/>
      <c r="G66" s="127"/>
      <c r="H66" s="127"/>
      <c r="I66" s="127"/>
      <c r="J66" s="127"/>
      <c r="K66" s="127"/>
      <c r="L66" s="127"/>
      <c r="M66" s="127"/>
      <c r="N66" s="127"/>
      <c r="O66" s="127"/>
      <c r="P66" s="127"/>
      <c r="Q66" s="127"/>
      <c r="R66" s="126"/>
      <c r="S66" s="29"/>
      <c r="T66" s="32"/>
      <c r="U66" s="29"/>
    </row>
    <row r="67" spans="1:21" ht="13.5" customHeight="1" thickBot="1">
      <c r="A67" s="62"/>
      <c r="B67" s="63"/>
      <c r="C67" s="63"/>
      <c r="D67" s="63"/>
      <c r="E67" s="63"/>
      <c r="F67" s="63"/>
      <c r="G67" s="63"/>
      <c r="H67" s="63"/>
      <c r="I67" s="63"/>
      <c r="J67" s="63"/>
      <c r="K67" s="63"/>
      <c r="L67" s="63"/>
      <c r="M67" s="63"/>
      <c r="N67" s="63"/>
      <c r="O67" s="63"/>
      <c r="P67" s="63"/>
      <c r="Q67" s="63"/>
      <c r="R67" s="63"/>
      <c r="S67" s="63"/>
      <c r="T67" s="64"/>
      <c r="U67" s="29"/>
    </row>
  </sheetData>
  <sheetProtection/>
  <mergeCells count="9">
    <mergeCell ref="B65:R65"/>
    <mergeCell ref="A4:T4"/>
    <mergeCell ref="A5:T5"/>
    <mergeCell ref="A6:T6"/>
    <mergeCell ref="A8:T8"/>
    <mergeCell ref="F12:K12"/>
    <mergeCell ref="A9:T9"/>
    <mergeCell ref="A10:T10"/>
    <mergeCell ref="F13:L13"/>
  </mergeCells>
  <printOptions/>
  <pageMargins left="0.75" right="0.75" top="1" bottom="1" header="0.5" footer="0.5"/>
  <pageSetup fitToHeight="1" fitToWidth="1" horizontalDpi="300" verticalDpi="300" orientation="portrait" paperSize="9" scale="63" r:id="rId2"/>
  <headerFooter alignWithMargins="0">
    <oddFooter>&amp;L&amp;D&amp;C3</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R75"/>
  <sheetViews>
    <sheetView tabSelected="1" zoomScale="75" zoomScaleNormal="75" zoomScalePageLayoutView="0" workbookViewId="0" topLeftCell="A31">
      <selection activeCell="M50" sqref="M50"/>
    </sheetView>
  </sheetViews>
  <sheetFormatPr defaultColWidth="9.33203125" defaultRowHeight="12.75"/>
  <cols>
    <col min="1" max="1" width="4.5" style="117" customWidth="1"/>
    <col min="2" max="2" width="3.16015625" style="117" customWidth="1"/>
    <col min="3" max="3" width="9.66015625" style="117" bestFit="1" customWidth="1"/>
    <col min="4" max="10" width="9.33203125" style="117" customWidth="1"/>
    <col min="11" max="11" width="16.5" style="117" customWidth="1"/>
    <col min="12" max="12" width="2.66015625" style="117" customWidth="1"/>
    <col min="13" max="13" width="16.5" style="117" customWidth="1"/>
    <col min="14" max="16384" width="9.33203125" style="117" customWidth="1"/>
  </cols>
  <sheetData>
    <row r="1" spans="1:14" ht="12.75">
      <c r="A1" s="157"/>
      <c r="B1" s="158"/>
      <c r="C1" s="158"/>
      <c r="D1" s="158"/>
      <c r="E1" s="158"/>
      <c r="F1" s="158"/>
      <c r="G1" s="158"/>
      <c r="H1" s="158"/>
      <c r="I1" s="158"/>
      <c r="J1" s="158"/>
      <c r="K1" s="158"/>
      <c r="L1" s="158"/>
      <c r="M1" s="158"/>
      <c r="N1" s="159"/>
    </row>
    <row r="2" spans="1:14" ht="15.75">
      <c r="A2" s="243" t="s">
        <v>48</v>
      </c>
      <c r="B2" s="197"/>
      <c r="C2" s="197"/>
      <c r="D2" s="197"/>
      <c r="E2" s="197"/>
      <c r="F2" s="197"/>
      <c r="G2" s="197"/>
      <c r="H2" s="197"/>
      <c r="I2" s="197"/>
      <c r="J2" s="197"/>
      <c r="K2" s="197"/>
      <c r="L2" s="197"/>
      <c r="M2" s="197"/>
      <c r="N2" s="198"/>
    </row>
    <row r="3" spans="1:14" ht="12.75">
      <c r="A3" s="204" t="s">
        <v>31</v>
      </c>
      <c r="B3" s="200"/>
      <c r="C3" s="200"/>
      <c r="D3" s="200"/>
      <c r="E3" s="200"/>
      <c r="F3" s="200"/>
      <c r="G3" s="200"/>
      <c r="H3" s="200"/>
      <c r="I3" s="200"/>
      <c r="J3" s="200"/>
      <c r="K3" s="200"/>
      <c r="L3" s="200"/>
      <c r="M3" s="200"/>
      <c r="N3" s="201"/>
    </row>
    <row r="4" spans="1:14" ht="12.75">
      <c r="A4" s="204" t="s">
        <v>0</v>
      </c>
      <c r="B4" s="200"/>
      <c r="C4" s="200"/>
      <c r="D4" s="200"/>
      <c r="E4" s="200"/>
      <c r="F4" s="200"/>
      <c r="G4" s="200"/>
      <c r="H4" s="200"/>
      <c r="I4" s="200"/>
      <c r="J4" s="200"/>
      <c r="K4" s="200"/>
      <c r="L4" s="200"/>
      <c r="M4" s="200"/>
      <c r="N4" s="201"/>
    </row>
    <row r="5" spans="1:14" ht="12.75">
      <c r="A5" s="163"/>
      <c r="B5" s="164"/>
      <c r="C5" s="164"/>
      <c r="D5" s="164"/>
      <c r="E5" s="164"/>
      <c r="F5" s="164"/>
      <c r="G5" s="164"/>
      <c r="H5" s="164"/>
      <c r="I5" s="164"/>
      <c r="J5" s="164"/>
      <c r="K5" s="164"/>
      <c r="L5" s="164"/>
      <c r="M5" s="164"/>
      <c r="N5" s="165"/>
    </row>
    <row r="6" spans="1:14" ht="12.75">
      <c r="A6" s="199" t="s">
        <v>71</v>
      </c>
      <c r="B6" s="202"/>
      <c r="C6" s="202"/>
      <c r="D6" s="202"/>
      <c r="E6" s="202"/>
      <c r="F6" s="202"/>
      <c r="G6" s="202"/>
      <c r="H6" s="202"/>
      <c r="I6" s="202"/>
      <c r="J6" s="202"/>
      <c r="K6" s="202"/>
      <c r="L6" s="202"/>
      <c r="M6" s="202"/>
      <c r="N6" s="203"/>
    </row>
    <row r="7" spans="1:14" ht="12.75">
      <c r="A7" s="204" t="s">
        <v>144</v>
      </c>
      <c r="B7" s="200"/>
      <c r="C7" s="200"/>
      <c r="D7" s="200"/>
      <c r="E7" s="200"/>
      <c r="F7" s="200"/>
      <c r="G7" s="200"/>
      <c r="H7" s="200"/>
      <c r="I7" s="200"/>
      <c r="J7" s="200"/>
      <c r="K7" s="200"/>
      <c r="L7" s="200"/>
      <c r="M7" s="200"/>
      <c r="N7" s="201"/>
    </row>
    <row r="8" spans="1:14" ht="12.75">
      <c r="A8" s="160"/>
      <c r="B8" s="161"/>
      <c r="C8" s="161"/>
      <c r="D8" s="161"/>
      <c r="E8" s="161"/>
      <c r="F8" s="161"/>
      <c r="G8" s="161"/>
      <c r="H8" s="161"/>
      <c r="I8" s="161"/>
      <c r="J8" s="161"/>
      <c r="L8" s="161"/>
      <c r="M8" s="161"/>
      <c r="N8" s="162"/>
    </row>
    <row r="9" spans="1:14" ht="12.75">
      <c r="A9" s="160"/>
      <c r="B9" s="161"/>
      <c r="C9" s="161"/>
      <c r="D9" s="161"/>
      <c r="E9" s="161"/>
      <c r="F9" s="161"/>
      <c r="G9" s="161"/>
      <c r="H9" s="161"/>
      <c r="I9" s="161"/>
      <c r="J9" s="161"/>
      <c r="K9" s="19"/>
      <c r="L9" s="161"/>
      <c r="M9" s="19"/>
      <c r="N9" s="162"/>
    </row>
    <row r="10" spans="1:14" ht="12.75">
      <c r="A10" s="160"/>
      <c r="B10" s="161"/>
      <c r="C10" s="161"/>
      <c r="D10" s="161"/>
      <c r="E10" s="161"/>
      <c r="F10" s="161"/>
      <c r="G10" s="161"/>
      <c r="H10" s="161"/>
      <c r="I10" s="161"/>
      <c r="J10" s="161"/>
      <c r="K10" s="3"/>
      <c r="L10" s="161"/>
      <c r="M10" s="3">
        <f>pnl!K21</f>
        <v>40117</v>
      </c>
      <c r="N10" s="165"/>
    </row>
    <row r="11" spans="1:14" ht="12.75">
      <c r="A11" s="114"/>
      <c r="B11" s="115"/>
      <c r="C11" s="115"/>
      <c r="D11" s="115"/>
      <c r="E11" s="115"/>
      <c r="F11" s="115"/>
      <c r="G11" s="115"/>
      <c r="H11" s="115"/>
      <c r="I11" s="115"/>
      <c r="J11" s="115"/>
      <c r="K11" s="161" t="s">
        <v>1</v>
      </c>
      <c r="L11" s="115"/>
      <c r="M11" s="161" t="s">
        <v>1</v>
      </c>
      <c r="N11" s="165"/>
    </row>
    <row r="12" spans="1:14" ht="12.75">
      <c r="A12" s="114"/>
      <c r="B12" s="115"/>
      <c r="C12" s="115"/>
      <c r="D12" s="115"/>
      <c r="E12" s="115"/>
      <c r="F12" s="115"/>
      <c r="G12" s="115"/>
      <c r="H12" s="115"/>
      <c r="I12" s="115"/>
      <c r="J12" s="115"/>
      <c r="K12" s="115"/>
      <c r="L12" s="115"/>
      <c r="M12" s="115"/>
      <c r="N12" s="165"/>
    </row>
    <row r="13" spans="1:14" ht="12.75">
      <c r="A13" s="114"/>
      <c r="B13" s="72" t="s">
        <v>126</v>
      </c>
      <c r="C13" s="1"/>
      <c r="D13" s="1"/>
      <c r="E13" s="1"/>
      <c r="F13" s="1"/>
      <c r="G13" s="1"/>
      <c r="H13" s="1"/>
      <c r="I13" s="1"/>
      <c r="J13" s="1"/>
      <c r="K13" s="91">
        <f>+pnl!I33</f>
        <v>-2337</v>
      </c>
      <c r="L13" s="115"/>
      <c r="M13" s="91">
        <f>+pnl!K33</f>
        <v>-2530</v>
      </c>
      <c r="N13" s="165"/>
    </row>
    <row r="14" spans="1:16" ht="6.75" customHeight="1">
      <c r="A14" s="114"/>
      <c r="B14" s="72"/>
      <c r="C14" s="1"/>
      <c r="D14" s="1"/>
      <c r="E14" s="1"/>
      <c r="F14" s="1"/>
      <c r="G14" s="1"/>
      <c r="H14" s="1"/>
      <c r="I14" s="1"/>
      <c r="J14" s="1"/>
      <c r="K14" s="1"/>
      <c r="L14" s="115"/>
      <c r="M14" s="1"/>
      <c r="N14" s="165"/>
      <c r="P14" s="1"/>
    </row>
    <row r="15" spans="1:16" ht="12.75">
      <c r="A15" s="114"/>
      <c r="B15" s="72" t="s">
        <v>42</v>
      </c>
      <c r="C15" s="1"/>
      <c r="D15" s="1"/>
      <c r="E15" s="1"/>
      <c r="F15" s="1"/>
      <c r="G15" s="1"/>
      <c r="H15" s="1"/>
      <c r="I15" s="1"/>
      <c r="J15" s="1"/>
      <c r="K15" s="1"/>
      <c r="L15" s="115"/>
      <c r="M15" s="1"/>
      <c r="N15" s="165"/>
      <c r="P15" s="1"/>
    </row>
    <row r="16" spans="1:14" ht="12.75">
      <c r="A16" s="114"/>
      <c r="B16" s="72"/>
      <c r="C16" s="1" t="s">
        <v>38</v>
      </c>
      <c r="D16" s="1"/>
      <c r="E16" s="1"/>
      <c r="F16" s="1"/>
      <c r="G16" s="1"/>
      <c r="H16" s="1"/>
      <c r="I16" s="1"/>
      <c r="J16" s="1"/>
      <c r="K16" s="4">
        <f>4746-73+104</f>
        <v>4777</v>
      </c>
      <c r="L16" s="115"/>
      <c r="M16" s="4">
        <f>104+5+5248+1+185-175</f>
        <v>5368</v>
      </c>
      <c r="N16" s="165"/>
    </row>
    <row r="17" spans="1:14" ht="12.75">
      <c r="A17" s="114"/>
      <c r="B17" s="72"/>
      <c r="C17" s="1" t="s">
        <v>41</v>
      </c>
      <c r="D17" s="1"/>
      <c r="E17" s="1"/>
      <c r="F17" s="1"/>
      <c r="G17" s="1"/>
      <c r="H17" s="1"/>
      <c r="I17" s="1"/>
      <c r="J17" s="1"/>
      <c r="K17" s="4">
        <f>+-pnl!I31-pnl!I30</f>
        <v>-71</v>
      </c>
      <c r="L17" s="4">
        <f>+-pnl!J31-pnl!J30</f>
        <v>0</v>
      </c>
      <c r="M17" s="4">
        <f>+-pnl!K31-pnl!K30</f>
        <v>-124</v>
      </c>
      <c r="N17" s="165"/>
    </row>
    <row r="18" spans="1:16" ht="6" customHeight="1">
      <c r="A18" s="114"/>
      <c r="B18" s="72"/>
      <c r="C18" s="1"/>
      <c r="D18" s="1"/>
      <c r="E18" s="1"/>
      <c r="F18" s="1"/>
      <c r="G18" s="1"/>
      <c r="H18" s="1"/>
      <c r="I18" s="1"/>
      <c r="J18" s="1"/>
      <c r="K18" s="1"/>
      <c r="L18" s="115"/>
      <c r="M18" s="1"/>
      <c r="N18" s="165"/>
      <c r="P18" s="1"/>
    </row>
    <row r="19" spans="1:15" ht="12.75">
      <c r="A19" s="114"/>
      <c r="B19" s="72" t="s">
        <v>37</v>
      </c>
      <c r="C19" s="1"/>
      <c r="D19" s="1"/>
      <c r="E19" s="1"/>
      <c r="F19" s="1"/>
      <c r="G19" s="1"/>
      <c r="H19" s="1"/>
      <c r="I19" s="1"/>
      <c r="J19" s="1"/>
      <c r="K19" s="92">
        <f>SUM(K13:K17)</f>
        <v>2369</v>
      </c>
      <c r="L19" s="115"/>
      <c r="M19" s="92">
        <f>SUM(M13:M17)</f>
        <v>2714</v>
      </c>
      <c r="N19" s="165"/>
      <c r="O19" s="69"/>
    </row>
    <row r="20" spans="1:16" ht="6" customHeight="1">
      <c r="A20" s="114"/>
      <c r="B20" s="72"/>
      <c r="C20" s="1"/>
      <c r="D20" s="1"/>
      <c r="E20" s="1"/>
      <c r="F20" s="1"/>
      <c r="G20" s="1"/>
      <c r="H20" s="1"/>
      <c r="I20" s="1"/>
      <c r="J20" s="1"/>
      <c r="K20" s="1"/>
      <c r="L20" s="115"/>
      <c r="M20" s="1"/>
      <c r="N20" s="165"/>
      <c r="P20" s="1"/>
    </row>
    <row r="21" spans="1:16" ht="12.75">
      <c r="A21" s="114"/>
      <c r="B21" s="1" t="s">
        <v>39</v>
      </c>
      <c r="C21" s="115"/>
      <c r="D21" s="1"/>
      <c r="E21" s="1"/>
      <c r="F21" s="1"/>
      <c r="G21" s="1"/>
      <c r="H21" s="1"/>
      <c r="I21" s="1"/>
      <c r="J21" s="1"/>
      <c r="K21" s="1"/>
      <c r="L21" s="115"/>
      <c r="M21" s="1"/>
      <c r="N21" s="165"/>
      <c r="P21" s="1"/>
    </row>
    <row r="22" spans="1:14" ht="12.75">
      <c r="A22" s="114"/>
      <c r="B22" s="72"/>
      <c r="C22" s="11" t="s">
        <v>43</v>
      </c>
      <c r="D22" s="1"/>
      <c r="E22" s="1"/>
      <c r="F22" s="1"/>
      <c r="G22" s="1"/>
      <c r="H22" s="1"/>
      <c r="I22" s="1"/>
      <c r="J22" s="1"/>
      <c r="K22" s="4">
        <f>+'bs'!H26+'bs'!H27-'bs'!F26-'bs'!F27</f>
        <v>-9012</v>
      </c>
      <c r="L22" s="115"/>
      <c r="M22" s="4">
        <f>795+3952</f>
        <v>4747</v>
      </c>
      <c r="N22" s="165"/>
    </row>
    <row r="23" spans="1:14" ht="12.75">
      <c r="A23" s="114"/>
      <c r="B23" s="72"/>
      <c r="C23" s="11" t="s">
        <v>44</v>
      </c>
      <c r="D23" s="1"/>
      <c r="E23" s="1"/>
      <c r="F23" s="1"/>
      <c r="G23" s="1"/>
      <c r="H23" s="1"/>
      <c r="I23" s="1"/>
      <c r="J23" s="1"/>
      <c r="K23" s="116">
        <f>-'bs'!H47-'bs'!H53+'bs'!F53+'bs'!F47+2-43</f>
        <v>1921</v>
      </c>
      <c r="L23" s="115"/>
      <c r="M23" s="116">
        <v>-2614</v>
      </c>
      <c r="N23" s="165"/>
    </row>
    <row r="24" spans="1:16" ht="12.75">
      <c r="A24" s="114"/>
      <c r="B24" s="72"/>
      <c r="C24" s="11"/>
      <c r="D24" s="1"/>
      <c r="E24" s="1"/>
      <c r="F24" s="1"/>
      <c r="G24" s="1"/>
      <c r="H24" s="1"/>
      <c r="I24" s="1"/>
      <c r="J24" s="1"/>
      <c r="L24" s="115"/>
      <c r="N24" s="165"/>
      <c r="P24" s="4"/>
    </row>
    <row r="25" spans="1:14" ht="12.75">
      <c r="A25" s="114"/>
      <c r="B25" s="72" t="s">
        <v>47</v>
      </c>
      <c r="C25" s="11"/>
      <c r="D25" s="1"/>
      <c r="E25" s="1"/>
      <c r="F25" s="1"/>
      <c r="G25" s="1"/>
      <c r="H25" s="1"/>
      <c r="I25" s="1"/>
      <c r="J25" s="1"/>
      <c r="K25" s="4">
        <f>+pnl!I30</f>
        <v>-63</v>
      </c>
      <c r="L25" s="4">
        <f>+pnl!J30</f>
        <v>0</v>
      </c>
      <c r="M25" s="4">
        <f>+pnl!K30</f>
        <v>-112</v>
      </c>
      <c r="N25" s="165"/>
    </row>
    <row r="26" spans="1:14" ht="12.75">
      <c r="A26" s="114"/>
      <c r="B26" s="96" t="s">
        <v>97</v>
      </c>
      <c r="C26" s="118"/>
      <c r="D26" s="1"/>
      <c r="E26" s="1"/>
      <c r="F26" s="1"/>
      <c r="G26" s="1"/>
      <c r="H26" s="1"/>
      <c r="I26" s="1"/>
      <c r="J26" s="1"/>
      <c r="K26" s="4">
        <v>-200</v>
      </c>
      <c r="L26" s="115"/>
      <c r="M26" s="4">
        <v>-306</v>
      </c>
      <c r="N26" s="165"/>
    </row>
    <row r="27" spans="1:16" ht="7.5" customHeight="1">
      <c r="A27" s="114"/>
      <c r="B27" s="72"/>
      <c r="C27" s="1"/>
      <c r="D27" s="1"/>
      <c r="E27" s="1"/>
      <c r="F27" s="1"/>
      <c r="G27" s="1"/>
      <c r="H27" s="1"/>
      <c r="I27" s="1"/>
      <c r="J27" s="1"/>
      <c r="K27" s="1"/>
      <c r="L27" s="115"/>
      <c r="M27" s="1"/>
      <c r="N27" s="165"/>
      <c r="P27" s="1"/>
    </row>
    <row r="28" spans="1:18" ht="12.75">
      <c r="A28" s="119"/>
      <c r="B28" s="96" t="s">
        <v>123</v>
      </c>
      <c r="C28" s="17"/>
      <c r="D28" s="17"/>
      <c r="E28" s="17"/>
      <c r="F28" s="17"/>
      <c r="G28" s="1"/>
      <c r="H28" s="1"/>
      <c r="I28" s="1"/>
      <c r="J28" s="1"/>
      <c r="K28" s="92">
        <f>SUM(K19:K26)</f>
        <v>-4985</v>
      </c>
      <c r="L28" s="115"/>
      <c r="M28" s="92">
        <f>SUM(M19:M26)</f>
        <v>4429</v>
      </c>
      <c r="N28" s="165"/>
      <c r="O28" s="69"/>
      <c r="Q28" s="69"/>
      <c r="R28" s="69"/>
    </row>
    <row r="29" spans="1:18" ht="12.75">
      <c r="A29" s="120"/>
      <c r="B29" s="72"/>
      <c r="C29" s="1"/>
      <c r="D29" s="1"/>
      <c r="E29" s="1"/>
      <c r="F29" s="1"/>
      <c r="G29" s="1"/>
      <c r="H29" s="1"/>
      <c r="I29" s="1"/>
      <c r="J29" s="1"/>
      <c r="K29" s="1"/>
      <c r="L29" s="115"/>
      <c r="M29" s="1"/>
      <c r="N29" s="165"/>
      <c r="P29" s="69"/>
      <c r="Q29" s="69"/>
      <c r="R29" s="69"/>
    </row>
    <row r="30" spans="1:16" ht="12.75">
      <c r="A30" s="119"/>
      <c r="B30" s="121" t="s">
        <v>72</v>
      </c>
      <c r="C30" s="93"/>
      <c r="D30" s="93"/>
      <c r="E30" s="93"/>
      <c r="F30" s="93"/>
      <c r="G30" s="93"/>
      <c r="H30" s="93"/>
      <c r="I30" s="93"/>
      <c r="J30" s="93"/>
      <c r="K30" s="93"/>
      <c r="L30" s="115"/>
      <c r="M30" s="93"/>
      <c r="N30" s="165"/>
      <c r="P30" s="93"/>
    </row>
    <row r="31" spans="1:16" ht="7.5" customHeight="1">
      <c r="A31" s="119"/>
      <c r="B31" s="72"/>
      <c r="C31" s="1"/>
      <c r="D31" s="1"/>
      <c r="E31" s="1"/>
      <c r="F31" s="1"/>
      <c r="G31" s="1"/>
      <c r="H31" s="1"/>
      <c r="I31" s="1"/>
      <c r="J31" s="1"/>
      <c r="K31" s="1"/>
      <c r="L31" s="115"/>
      <c r="M31" s="1"/>
      <c r="N31" s="165"/>
      <c r="P31" s="1"/>
    </row>
    <row r="32" spans="1:16" ht="12.75">
      <c r="A32" s="120"/>
      <c r="B32" s="72"/>
      <c r="C32" s="11" t="s">
        <v>114</v>
      </c>
      <c r="D32" s="1"/>
      <c r="E32" s="1"/>
      <c r="F32" s="1"/>
      <c r="G32" s="1"/>
      <c r="H32" s="1"/>
      <c r="I32" s="1"/>
      <c r="J32" s="1"/>
      <c r="K32" s="14">
        <v>-2851</v>
      </c>
      <c r="L32" s="115"/>
      <c r="M32" s="14">
        <v>-2942</v>
      </c>
      <c r="N32" s="165"/>
      <c r="P32" s="4"/>
    </row>
    <row r="33" spans="1:16" ht="12.75">
      <c r="A33" s="120"/>
      <c r="B33" s="72"/>
      <c r="C33" s="11" t="s">
        <v>117</v>
      </c>
      <c r="D33" s="1"/>
      <c r="E33" s="1"/>
      <c r="F33" s="1"/>
      <c r="G33" s="1"/>
      <c r="H33" s="1"/>
      <c r="I33" s="1"/>
      <c r="J33" s="1"/>
      <c r="K33" s="15">
        <v>73</v>
      </c>
      <c r="L33" s="115"/>
      <c r="M33" s="15">
        <v>188</v>
      </c>
      <c r="N33" s="165"/>
      <c r="P33" s="4"/>
    </row>
    <row r="34" spans="1:16" ht="12.75">
      <c r="A34" s="120"/>
      <c r="B34" s="72"/>
      <c r="C34" s="11" t="s">
        <v>55</v>
      </c>
      <c r="D34" s="1"/>
      <c r="E34" s="1"/>
      <c r="F34" s="1"/>
      <c r="G34" s="1"/>
      <c r="H34" s="1"/>
      <c r="I34" s="1"/>
      <c r="J34" s="1"/>
      <c r="K34" s="15">
        <f>+pnl!I31</f>
        <v>134</v>
      </c>
      <c r="L34" s="15">
        <f>+pnl!J31</f>
        <v>0</v>
      </c>
      <c r="M34" s="15">
        <f>+pnl!K31</f>
        <v>236</v>
      </c>
      <c r="N34" s="165"/>
      <c r="P34" s="167"/>
    </row>
    <row r="35" spans="1:16" ht="6" customHeight="1">
      <c r="A35" s="120"/>
      <c r="B35" s="72"/>
      <c r="C35" s="1"/>
      <c r="D35" s="1"/>
      <c r="E35" s="1"/>
      <c r="F35" s="1"/>
      <c r="G35" s="1"/>
      <c r="H35" s="1"/>
      <c r="I35" s="1"/>
      <c r="J35" s="1"/>
      <c r="K35" s="94"/>
      <c r="L35" s="115"/>
      <c r="M35" s="94"/>
      <c r="N35" s="165"/>
      <c r="P35" s="4"/>
    </row>
    <row r="36" spans="1:16" ht="12.75" customHeight="1">
      <c r="A36" s="114"/>
      <c r="B36" s="72" t="s">
        <v>45</v>
      </c>
      <c r="C36" s="1"/>
      <c r="D36" s="1"/>
      <c r="E36" s="1"/>
      <c r="F36" s="1"/>
      <c r="G36" s="1"/>
      <c r="H36" s="1"/>
      <c r="I36" s="1"/>
      <c r="J36" s="1"/>
      <c r="K36" s="18">
        <f>SUM(K32:K35)</f>
        <v>-2644</v>
      </c>
      <c r="L36" s="115"/>
      <c r="M36" s="18">
        <f>SUM(M32:M35)</f>
        <v>-2518</v>
      </c>
      <c r="N36" s="165"/>
      <c r="O36" s="69"/>
      <c r="P36" s="18"/>
    </row>
    <row r="37" spans="1:16" ht="12.75">
      <c r="A37" s="114"/>
      <c r="B37" s="72"/>
      <c r="C37" s="1"/>
      <c r="D37" s="1"/>
      <c r="E37" s="1"/>
      <c r="F37" s="1"/>
      <c r="G37" s="1"/>
      <c r="H37" s="1"/>
      <c r="I37" s="1"/>
      <c r="J37" s="1"/>
      <c r="K37" s="1"/>
      <c r="L37" s="115"/>
      <c r="M37" s="1"/>
      <c r="N37" s="165"/>
      <c r="P37" s="18"/>
    </row>
    <row r="38" spans="1:16" ht="12.75">
      <c r="A38" s="114"/>
      <c r="B38" s="121" t="s">
        <v>73</v>
      </c>
      <c r="C38" s="93"/>
      <c r="D38" s="93"/>
      <c r="E38" s="93"/>
      <c r="F38" s="93"/>
      <c r="G38" s="93"/>
      <c r="H38" s="93"/>
      <c r="I38" s="93"/>
      <c r="J38" s="93"/>
      <c r="K38" s="93"/>
      <c r="L38" s="115"/>
      <c r="M38" s="93"/>
      <c r="N38" s="165"/>
      <c r="P38" s="18"/>
    </row>
    <row r="39" spans="1:16" ht="4.5" customHeight="1">
      <c r="A39" s="114"/>
      <c r="B39" s="72"/>
      <c r="C39" s="1"/>
      <c r="D39" s="1"/>
      <c r="E39" s="1"/>
      <c r="F39" s="1"/>
      <c r="G39" s="1"/>
      <c r="H39" s="1"/>
      <c r="I39" s="1"/>
      <c r="J39" s="1"/>
      <c r="K39" s="98"/>
      <c r="L39" s="115"/>
      <c r="M39" s="98"/>
      <c r="N39" s="165"/>
      <c r="P39" s="93"/>
    </row>
    <row r="40" spans="1:16" ht="12" customHeight="1">
      <c r="A40" s="114"/>
      <c r="B40" s="72"/>
      <c r="C40" s="11" t="s">
        <v>128</v>
      </c>
      <c r="D40" s="1"/>
      <c r="E40" s="1"/>
      <c r="F40" s="1"/>
      <c r="G40" s="1"/>
      <c r="H40" s="1"/>
      <c r="I40" s="1"/>
      <c r="J40" s="1"/>
      <c r="K40" s="15">
        <f>+'eq'!N33</f>
        <v>-898</v>
      </c>
      <c r="L40" s="115"/>
      <c r="M40" s="14">
        <v>-1348</v>
      </c>
      <c r="N40" s="165"/>
      <c r="P40" s="93"/>
    </row>
    <row r="41" spans="1:14" ht="12.75">
      <c r="A41" s="114"/>
      <c r="B41" s="72"/>
      <c r="C41" s="11" t="s">
        <v>127</v>
      </c>
      <c r="D41" s="1"/>
      <c r="E41" s="1"/>
      <c r="F41" s="1"/>
      <c r="G41" s="1"/>
      <c r="H41" s="1"/>
      <c r="I41" s="1"/>
      <c r="J41" s="1"/>
      <c r="K41" s="15">
        <v>-210</v>
      </c>
      <c r="L41" s="115"/>
      <c r="M41" s="15">
        <v>-677</v>
      </c>
      <c r="N41" s="165"/>
    </row>
    <row r="42" spans="1:14" ht="12.75">
      <c r="A42" s="114"/>
      <c r="B42" s="72"/>
      <c r="C42" s="11" t="s">
        <v>107</v>
      </c>
      <c r="D42" s="1"/>
      <c r="E42" s="1"/>
      <c r="F42" s="1"/>
      <c r="G42" s="1"/>
      <c r="H42" s="1"/>
      <c r="I42" s="1"/>
      <c r="J42" s="1"/>
      <c r="K42" s="15">
        <v>-315</v>
      </c>
      <c r="L42" s="115"/>
      <c r="M42" s="15">
        <v>-290</v>
      </c>
      <c r="N42" s="165"/>
    </row>
    <row r="43" spans="1:14" ht="12.75">
      <c r="A43" s="114"/>
      <c r="B43" s="72"/>
      <c r="C43" s="11" t="s">
        <v>135</v>
      </c>
      <c r="D43" s="1"/>
      <c r="E43" s="1"/>
      <c r="F43" s="1"/>
      <c r="G43" s="1"/>
      <c r="H43" s="1"/>
      <c r="I43" s="1"/>
      <c r="J43" s="1"/>
      <c r="K43" s="15">
        <v>-1</v>
      </c>
      <c r="L43" s="115"/>
      <c r="M43" s="15">
        <v>0</v>
      </c>
      <c r="N43" s="165"/>
    </row>
    <row r="44" spans="1:14" ht="12.75">
      <c r="A44" s="114"/>
      <c r="B44" s="72"/>
      <c r="C44" s="11" t="s">
        <v>136</v>
      </c>
      <c r="D44" s="1"/>
      <c r="E44" s="1"/>
      <c r="F44" s="1"/>
      <c r="G44" s="1"/>
      <c r="H44" s="1"/>
      <c r="I44" s="1"/>
      <c r="J44" s="1"/>
      <c r="K44" s="15">
        <v>710</v>
      </c>
      <c r="L44" s="115"/>
      <c r="M44" s="15">
        <v>0</v>
      </c>
      <c r="N44" s="165"/>
    </row>
    <row r="45" spans="1:16" ht="12.75">
      <c r="A45" s="114"/>
      <c r="B45" s="72"/>
      <c r="C45" s="11" t="s">
        <v>102</v>
      </c>
      <c r="D45" s="1"/>
      <c r="E45" s="1"/>
      <c r="F45" s="1"/>
      <c r="G45" s="1"/>
      <c r="H45" s="1"/>
      <c r="I45" s="1"/>
      <c r="J45" s="1"/>
      <c r="K45" s="15">
        <v>0</v>
      </c>
      <c r="L45" s="115"/>
      <c r="M45" s="15">
        <v>-3</v>
      </c>
      <c r="N45" s="165"/>
      <c r="O45" s="69"/>
      <c r="P45" s="115"/>
    </row>
    <row r="46" spans="1:16" ht="6" customHeight="1">
      <c r="A46" s="114"/>
      <c r="B46" s="72"/>
      <c r="C46" s="1"/>
      <c r="D46" s="1"/>
      <c r="E46" s="1"/>
      <c r="F46" s="1"/>
      <c r="G46" s="1"/>
      <c r="H46" s="1"/>
      <c r="I46" s="1"/>
      <c r="J46" s="1"/>
      <c r="K46" s="16"/>
      <c r="L46" s="115"/>
      <c r="M46" s="16"/>
      <c r="N46" s="165"/>
      <c r="P46" s="7"/>
    </row>
    <row r="47" spans="1:16" ht="12.75">
      <c r="A47" s="114"/>
      <c r="B47" s="96" t="s">
        <v>108</v>
      </c>
      <c r="C47" s="17"/>
      <c r="D47" s="17"/>
      <c r="E47" s="17"/>
      <c r="F47" s="17"/>
      <c r="G47" s="17"/>
      <c r="H47" s="1"/>
      <c r="I47" s="1"/>
      <c r="J47" s="1"/>
      <c r="K47" s="4">
        <f>SUM(K40:K46)</f>
        <v>-714</v>
      </c>
      <c r="L47" s="115"/>
      <c r="M47" s="4">
        <f>SUM(M40:M45)</f>
        <v>-2318</v>
      </c>
      <c r="N47" s="165"/>
      <c r="P47" s="4"/>
    </row>
    <row r="48" spans="1:16" ht="12.75">
      <c r="A48" s="114"/>
      <c r="B48" s="72"/>
      <c r="C48" s="1"/>
      <c r="D48" s="1"/>
      <c r="E48" s="1"/>
      <c r="F48" s="1"/>
      <c r="G48" s="1"/>
      <c r="H48" s="1"/>
      <c r="I48" s="1"/>
      <c r="J48" s="1"/>
      <c r="K48" s="4"/>
      <c r="L48" s="115"/>
      <c r="M48" s="4"/>
      <c r="N48" s="165"/>
      <c r="P48" s="115"/>
    </row>
    <row r="49" spans="1:16" ht="12.75">
      <c r="A49" s="114"/>
      <c r="B49" s="72" t="s">
        <v>113</v>
      </c>
      <c r="C49" s="1"/>
      <c r="D49" s="1"/>
      <c r="E49" s="1"/>
      <c r="F49" s="1"/>
      <c r="G49" s="1"/>
      <c r="H49" s="1"/>
      <c r="I49" s="1"/>
      <c r="J49" s="1"/>
      <c r="K49" s="20">
        <f>+K28+K36+K47</f>
        <v>-8343</v>
      </c>
      <c r="L49" s="115"/>
      <c r="M49" s="20">
        <f>+M28+M36+M47</f>
        <v>-407</v>
      </c>
      <c r="N49" s="165"/>
      <c r="O49" s="69"/>
      <c r="P49" s="4"/>
    </row>
    <row r="50" spans="1:16" ht="12.75">
      <c r="A50" s="114"/>
      <c r="B50" s="72"/>
      <c r="C50" s="1"/>
      <c r="D50" s="1"/>
      <c r="E50" s="1"/>
      <c r="F50" s="1"/>
      <c r="G50" s="1"/>
      <c r="H50" s="1"/>
      <c r="I50" s="1"/>
      <c r="J50" s="1"/>
      <c r="K50" s="4"/>
      <c r="L50" s="115"/>
      <c r="M50" s="4"/>
      <c r="N50" s="165"/>
      <c r="P50" s="115"/>
    </row>
    <row r="51" spans="1:16" ht="12.75">
      <c r="A51" s="114"/>
      <c r="B51" s="72" t="s">
        <v>111</v>
      </c>
      <c r="C51" s="1"/>
      <c r="D51" s="1"/>
      <c r="E51" s="1"/>
      <c r="F51" s="1"/>
      <c r="G51" s="1"/>
      <c r="H51" s="1"/>
      <c r="I51" s="1"/>
      <c r="J51" s="1"/>
      <c r="K51" s="4">
        <v>11245</v>
      </c>
      <c r="L51" s="115"/>
      <c r="M51" s="4">
        <v>11652</v>
      </c>
      <c r="N51" s="165"/>
      <c r="P51" s="4"/>
    </row>
    <row r="52" spans="1:16" ht="12.75">
      <c r="A52" s="114"/>
      <c r="B52" s="72"/>
      <c r="C52" s="1"/>
      <c r="D52" s="1"/>
      <c r="E52" s="1"/>
      <c r="F52" s="1"/>
      <c r="G52" s="1"/>
      <c r="H52" s="1"/>
      <c r="I52" s="1"/>
      <c r="J52" s="1"/>
      <c r="K52" s="4"/>
      <c r="L52" s="115"/>
      <c r="M52" s="4"/>
      <c r="N52" s="165"/>
      <c r="P52" s="4"/>
    </row>
    <row r="53" spans="1:16" ht="12.75">
      <c r="A53" s="114"/>
      <c r="B53" s="72" t="s">
        <v>46</v>
      </c>
      <c r="C53" s="1"/>
      <c r="D53" s="1"/>
      <c r="E53" s="1"/>
      <c r="F53" s="1"/>
      <c r="G53" s="1"/>
      <c r="H53" s="1"/>
      <c r="I53" s="1"/>
      <c r="J53" s="1"/>
      <c r="K53" s="69">
        <v>0</v>
      </c>
      <c r="L53" s="115"/>
      <c r="M53" s="69">
        <v>0</v>
      </c>
      <c r="N53" s="165"/>
      <c r="P53" s="4"/>
    </row>
    <row r="54" spans="1:14" ht="11.25" customHeight="1">
      <c r="A54" s="114"/>
      <c r="B54" s="96"/>
      <c r="C54" s="11"/>
      <c r="D54" s="11"/>
      <c r="E54" s="11"/>
      <c r="F54" s="11"/>
      <c r="G54" s="11"/>
      <c r="H54" s="11"/>
      <c r="I54" s="11"/>
      <c r="J54" s="11"/>
      <c r="K54" s="95"/>
      <c r="L54" s="115"/>
      <c r="M54" s="95"/>
      <c r="N54" s="165"/>
    </row>
    <row r="55" spans="1:16" ht="13.5" thickBot="1">
      <c r="A55" s="114"/>
      <c r="B55" s="72" t="s">
        <v>112</v>
      </c>
      <c r="C55" s="1"/>
      <c r="D55" s="1"/>
      <c r="E55" s="1"/>
      <c r="F55" s="1"/>
      <c r="G55" s="1"/>
      <c r="H55" s="1"/>
      <c r="I55" s="1"/>
      <c r="J55" s="1"/>
      <c r="K55" s="99">
        <f>SUM(K49:K53)</f>
        <v>2902</v>
      </c>
      <c r="L55" s="115"/>
      <c r="M55" s="99">
        <f>SUM(M49:M53)</f>
        <v>11245</v>
      </c>
      <c r="N55" s="165"/>
      <c r="O55" s="69"/>
      <c r="P55" s="95"/>
    </row>
    <row r="56" spans="1:14" ht="13.5" thickTop="1">
      <c r="A56" s="114"/>
      <c r="B56" s="72"/>
      <c r="C56" s="1"/>
      <c r="D56" s="1"/>
      <c r="E56" s="1"/>
      <c r="F56" s="1"/>
      <c r="G56" s="1"/>
      <c r="H56" s="1"/>
      <c r="I56" s="1"/>
      <c r="J56" s="1"/>
      <c r="K56" s="4"/>
      <c r="L56" s="115"/>
      <c r="M56" s="4"/>
      <c r="N56" s="165"/>
    </row>
    <row r="57" spans="1:15" ht="12.75">
      <c r="A57" s="114"/>
      <c r="B57" s="168" t="s">
        <v>49</v>
      </c>
      <c r="C57" s="1"/>
      <c r="D57" s="1"/>
      <c r="E57" s="1"/>
      <c r="F57" s="1"/>
      <c r="G57" s="1"/>
      <c r="H57" s="1"/>
      <c r="I57" s="1"/>
      <c r="J57" s="1"/>
      <c r="K57" s="4"/>
      <c r="L57" s="115"/>
      <c r="M57" s="4"/>
      <c r="N57" s="165"/>
      <c r="O57" s="69"/>
    </row>
    <row r="58" spans="1:16" ht="12.75">
      <c r="A58" s="114"/>
      <c r="B58" s="1"/>
      <c r="C58" s="1"/>
      <c r="D58" s="1"/>
      <c r="E58" s="1"/>
      <c r="F58" s="1"/>
      <c r="G58" s="1"/>
      <c r="H58" s="1"/>
      <c r="I58" s="1"/>
      <c r="J58" s="1"/>
      <c r="K58" s="4"/>
      <c r="L58" s="115"/>
      <c r="M58" s="4"/>
      <c r="N58" s="165"/>
      <c r="P58" s="4"/>
    </row>
    <row r="59" spans="1:16" ht="12" customHeight="1">
      <c r="A59" s="114"/>
      <c r="B59" s="10" t="s">
        <v>40</v>
      </c>
      <c r="C59" s="10"/>
      <c r="D59" s="10"/>
      <c r="E59" s="10"/>
      <c r="F59" s="10"/>
      <c r="G59" s="10"/>
      <c r="H59" s="1"/>
      <c r="I59" s="1"/>
      <c r="J59" s="1"/>
      <c r="K59" s="1"/>
      <c r="L59" s="115"/>
      <c r="M59" s="1"/>
      <c r="N59" s="165"/>
      <c r="P59" s="4"/>
    </row>
    <row r="60" spans="1:16" ht="12" customHeight="1">
      <c r="A60" s="114"/>
      <c r="B60" s="10"/>
      <c r="C60" s="10"/>
      <c r="D60" s="10"/>
      <c r="E60" s="10"/>
      <c r="F60" s="10"/>
      <c r="G60" s="10"/>
      <c r="H60" s="1"/>
      <c r="I60" s="1"/>
      <c r="J60" s="1"/>
      <c r="K60" s="115"/>
      <c r="L60" s="115"/>
      <c r="M60" s="115"/>
      <c r="N60" s="165"/>
      <c r="P60" s="4"/>
    </row>
    <row r="61" spans="1:16" ht="12" customHeight="1">
      <c r="A61" s="114"/>
      <c r="B61" s="72"/>
      <c r="C61" s="1"/>
      <c r="D61" s="1"/>
      <c r="E61" s="1"/>
      <c r="F61" s="1"/>
      <c r="G61" s="1"/>
      <c r="H61" s="1"/>
      <c r="I61" s="1"/>
      <c r="J61" s="1"/>
      <c r="K61" s="169" t="s">
        <v>1</v>
      </c>
      <c r="L61" s="115"/>
      <c r="M61" s="169" t="s">
        <v>1</v>
      </c>
      <c r="N61" s="165"/>
      <c r="P61" s="1"/>
    </row>
    <row r="62" spans="1:16" ht="12" customHeight="1">
      <c r="A62" s="114"/>
      <c r="B62" s="72"/>
      <c r="C62" s="1"/>
      <c r="D62" s="1"/>
      <c r="E62" s="1"/>
      <c r="F62" s="1"/>
      <c r="G62" s="1"/>
      <c r="H62" s="1"/>
      <c r="I62" s="1"/>
      <c r="J62" s="1"/>
      <c r="K62" s="1"/>
      <c r="L62" s="115"/>
      <c r="M62" s="1"/>
      <c r="N62" s="165"/>
      <c r="P62" s="115"/>
    </row>
    <row r="63" spans="1:16" ht="12" customHeight="1">
      <c r="A63" s="114"/>
      <c r="B63" s="72"/>
      <c r="C63" s="1" t="s">
        <v>101</v>
      </c>
      <c r="D63" s="1"/>
      <c r="E63" s="1"/>
      <c r="F63" s="1"/>
      <c r="G63" s="1"/>
      <c r="H63" s="1"/>
      <c r="I63" s="1"/>
      <c r="J63" s="1"/>
      <c r="K63" s="18">
        <v>0</v>
      </c>
      <c r="L63" s="115"/>
      <c r="M63" s="18">
        <v>302</v>
      </c>
      <c r="N63" s="165"/>
      <c r="P63" s="169"/>
    </row>
    <row r="64" spans="1:16" ht="12.75">
      <c r="A64" s="114"/>
      <c r="B64" s="72"/>
      <c r="C64" s="1" t="s">
        <v>116</v>
      </c>
      <c r="D64" s="1"/>
      <c r="E64" s="1"/>
      <c r="F64" s="1"/>
      <c r="G64" s="1"/>
      <c r="H64" s="1"/>
      <c r="I64" s="1"/>
      <c r="J64" s="1"/>
      <c r="K64" s="18">
        <v>2000</v>
      </c>
      <c r="L64" s="115"/>
      <c r="M64" s="18">
        <v>9850</v>
      </c>
      <c r="N64" s="165"/>
      <c r="P64" s="1"/>
    </row>
    <row r="65" spans="1:14" ht="12.75">
      <c r="A65" s="114"/>
      <c r="B65" s="72"/>
      <c r="C65" s="1" t="s">
        <v>68</v>
      </c>
      <c r="D65" s="1"/>
      <c r="E65" s="1"/>
      <c r="F65" s="1"/>
      <c r="G65" s="1"/>
      <c r="H65" s="1"/>
      <c r="I65" s="1"/>
      <c r="J65" s="1"/>
      <c r="K65" s="18">
        <v>902</v>
      </c>
      <c r="L65" s="115"/>
      <c r="M65" s="18">
        <v>1093</v>
      </c>
      <c r="N65" s="165"/>
    </row>
    <row r="66" spans="1:14" ht="9.75" customHeight="1">
      <c r="A66" s="114"/>
      <c r="B66" s="72"/>
      <c r="C66" s="1"/>
      <c r="D66" s="1"/>
      <c r="E66" s="1"/>
      <c r="F66" s="1"/>
      <c r="G66" s="1"/>
      <c r="H66" s="1"/>
      <c r="I66" s="1"/>
      <c r="J66" s="1"/>
      <c r="K66" s="1"/>
      <c r="L66" s="115"/>
      <c r="M66" s="1"/>
      <c r="N66" s="165"/>
    </row>
    <row r="67" spans="1:16" ht="13.5" thickBot="1">
      <c r="A67" s="114"/>
      <c r="B67" s="72"/>
      <c r="C67" s="1"/>
      <c r="D67" s="1"/>
      <c r="E67" s="1"/>
      <c r="F67" s="1"/>
      <c r="G67" s="1"/>
      <c r="H67" s="1"/>
      <c r="I67" s="1"/>
      <c r="J67" s="1"/>
      <c r="K67" s="170">
        <f>SUM(K63:K66)</f>
        <v>2902</v>
      </c>
      <c r="L67" s="115"/>
      <c r="M67" s="170">
        <f>SUM(M63:M66)</f>
        <v>11245</v>
      </c>
      <c r="N67" s="165"/>
      <c r="P67" s="69">
        <f>+K67-K55</f>
        <v>0</v>
      </c>
    </row>
    <row r="68" spans="1:14" ht="13.5" thickTop="1">
      <c r="A68" s="114"/>
      <c r="B68" s="72"/>
      <c r="C68" s="1"/>
      <c r="D68" s="1"/>
      <c r="E68" s="1"/>
      <c r="F68" s="1"/>
      <c r="G68" s="1"/>
      <c r="H68" s="1"/>
      <c r="I68" s="1"/>
      <c r="J68" s="1"/>
      <c r="K68" s="18"/>
      <c r="L68" s="115"/>
      <c r="N68" s="165"/>
    </row>
    <row r="69" spans="1:14" ht="12.75">
      <c r="A69" s="114"/>
      <c r="B69" s="168" t="s">
        <v>115</v>
      </c>
      <c r="C69" s="168"/>
      <c r="D69" s="1"/>
      <c r="E69" s="1"/>
      <c r="F69" s="1"/>
      <c r="G69" s="1"/>
      <c r="H69" s="1"/>
      <c r="I69" s="1"/>
      <c r="J69" s="1"/>
      <c r="K69" s="18"/>
      <c r="L69" s="115"/>
      <c r="N69" s="165"/>
    </row>
    <row r="70" spans="1:14" ht="53.25" customHeight="1">
      <c r="A70" s="114"/>
      <c r="B70" s="244" t="s">
        <v>138</v>
      </c>
      <c r="C70" s="245"/>
      <c r="D70" s="245"/>
      <c r="E70" s="245"/>
      <c r="F70" s="245"/>
      <c r="G70" s="245"/>
      <c r="H70" s="245"/>
      <c r="I70" s="245"/>
      <c r="J70" s="245"/>
      <c r="K70" s="245"/>
      <c r="L70" s="245"/>
      <c r="M70" s="245"/>
      <c r="N70" s="165"/>
    </row>
    <row r="71" spans="1:14" ht="12.75">
      <c r="A71" s="114"/>
      <c r="B71" s="72"/>
      <c r="C71" s="1"/>
      <c r="D71" s="1"/>
      <c r="E71" s="1"/>
      <c r="F71" s="1"/>
      <c r="G71" s="1"/>
      <c r="H71" s="1"/>
      <c r="I71" s="1"/>
      <c r="J71" s="1"/>
      <c r="K71" s="18"/>
      <c r="L71" s="115"/>
      <c r="N71" s="165"/>
    </row>
    <row r="72" spans="1:14" ht="12.75">
      <c r="A72" s="114"/>
      <c r="B72" s="72"/>
      <c r="C72" s="1"/>
      <c r="D72" s="1"/>
      <c r="E72" s="1"/>
      <c r="F72" s="1"/>
      <c r="G72" s="1"/>
      <c r="H72" s="1"/>
      <c r="I72" s="1"/>
      <c r="J72" s="1"/>
      <c r="K72" s="18"/>
      <c r="L72" s="115"/>
      <c r="M72" s="18"/>
      <c r="N72" s="165"/>
    </row>
    <row r="73" spans="1:14" ht="12.75" customHeight="1">
      <c r="A73" s="239" t="s">
        <v>120</v>
      </c>
      <c r="B73" s="240"/>
      <c r="C73" s="240"/>
      <c r="D73" s="240"/>
      <c r="E73" s="240"/>
      <c r="F73" s="240"/>
      <c r="G73" s="240"/>
      <c r="H73" s="240"/>
      <c r="I73" s="240"/>
      <c r="J73" s="240"/>
      <c r="K73" s="240"/>
      <c r="L73" s="240"/>
      <c r="M73" s="240"/>
      <c r="N73" s="241"/>
    </row>
    <row r="74" spans="1:14" ht="12.75">
      <c r="A74" s="242"/>
      <c r="B74" s="240"/>
      <c r="C74" s="240"/>
      <c r="D74" s="240"/>
      <c r="E74" s="240"/>
      <c r="F74" s="240"/>
      <c r="G74" s="240"/>
      <c r="H74" s="240"/>
      <c r="I74" s="240"/>
      <c r="J74" s="240"/>
      <c r="K74" s="240"/>
      <c r="L74" s="240"/>
      <c r="M74" s="240"/>
      <c r="N74" s="241"/>
    </row>
    <row r="75" spans="1:14" ht="13.5" thickBot="1">
      <c r="A75" s="171"/>
      <c r="B75" s="172"/>
      <c r="C75" s="173"/>
      <c r="D75" s="172"/>
      <c r="E75" s="172"/>
      <c r="F75" s="172"/>
      <c r="G75" s="172"/>
      <c r="H75" s="172"/>
      <c r="I75" s="172"/>
      <c r="J75" s="172"/>
      <c r="K75" s="172"/>
      <c r="L75" s="172"/>
      <c r="M75" s="172"/>
      <c r="N75" s="174"/>
    </row>
  </sheetData>
  <sheetProtection/>
  <mergeCells count="7">
    <mergeCell ref="A7:N7"/>
    <mergeCell ref="A73:N74"/>
    <mergeCell ref="A2:N2"/>
    <mergeCell ref="A3:N3"/>
    <mergeCell ref="A4:N4"/>
    <mergeCell ref="A6:N6"/>
    <mergeCell ref="B70:M70"/>
  </mergeCells>
  <printOptions/>
  <pageMargins left="0.75" right="0.75" top="1" bottom="1" header="0.5" footer="0.5"/>
  <pageSetup fitToHeight="1" fitToWidth="1" horizontalDpi="600" verticalDpi="600" orientation="portrait" paperSize="9" scale="74" r:id="rId4"/>
  <headerFooter alignWithMargins="0">
    <oddFooter>&amp;L&amp;D&amp;C4</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cycheah</dc:creator>
  <cp:keywords/>
  <dc:description/>
  <cp:lastModifiedBy>CEChuah</cp:lastModifiedBy>
  <cp:lastPrinted>2010-12-27T02:06:24Z</cp:lastPrinted>
  <dcterms:created xsi:type="dcterms:W3CDTF">1999-05-12T04:05:47Z</dcterms:created>
  <dcterms:modified xsi:type="dcterms:W3CDTF">2010-12-27T02:08:33Z</dcterms:modified>
  <cp:category/>
  <cp:version/>
  <cp:contentType/>
  <cp:contentStatus/>
</cp:coreProperties>
</file>